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tai lieu theu\2025\Con bao so 11\Ho so ho tro thiet hai con bao so 10,11 (tong hop hoi tro)\Tong hop cac thon sau hop (chuan)\Ban Kem theo Niem yet\"/>
    </mc:Choice>
  </mc:AlternateContent>
  <bookViews>
    <workbookView xWindow="0" yWindow="0" windowWidth="20460" windowHeight="7890"/>
  </bookViews>
  <sheets>
    <sheet name="Lua" sheetId="5" r:id="rId1"/>
    <sheet name="cay lao nam" sheetId="7" r:id="rId2"/>
    <sheet name="Hang nam" sheetId="6" r:id="rId3"/>
    <sheet name="Lam nghiep" sheetId="11" r:id="rId4"/>
    <sheet name="Ao" sheetId="3" r:id="rId5"/>
    <sheet name="Vat nuoi" sheetId="10" r:id="rId6"/>
  </sheets>
  <externalReferences>
    <externalReference r:id="rId7"/>
  </externalReferences>
  <definedNames>
    <definedName name="chuong_pl_1" localSheetId="1">'cay lao nam'!#REF!</definedName>
    <definedName name="chuong_pl_1_name" localSheetId="1">'cay lao nam'!$A$1</definedName>
    <definedName name="chuong_pl_3_name" localSheetId="4">Ao!$A$2</definedName>
    <definedName name="_xlnm.Print_Titles" localSheetId="1">'cay lao nam'!$3:$5</definedName>
    <definedName name="_xlnm.Print_Titles" localSheetId="2">'Hang nam'!$3:$5</definedName>
    <definedName name="_xlnm.Print_Titles" localSheetId="0">Lua!$3:$6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11" l="1"/>
  <c r="A2" i="5" l="1"/>
  <c r="H16" i="3" l="1"/>
  <c r="J25" i="5"/>
  <c r="E53" i="6" l="1"/>
  <c r="F53" i="6"/>
  <c r="H53" i="6"/>
  <c r="C53" i="6"/>
  <c r="L14" i="7"/>
  <c r="L13" i="7"/>
  <c r="L11" i="7"/>
  <c r="L10" i="7"/>
  <c r="D19" i="7"/>
  <c r="C20" i="7" s="1"/>
  <c r="E19" i="7"/>
  <c r="F19" i="7"/>
  <c r="G19" i="7"/>
  <c r="H19" i="7"/>
  <c r="I19" i="7"/>
  <c r="C19" i="7"/>
  <c r="N11" i="11" l="1"/>
  <c r="I12" i="11"/>
  <c r="H12" i="11"/>
  <c r="G12" i="11"/>
  <c r="F12" i="11"/>
  <c r="E12" i="11"/>
  <c r="D12" i="11"/>
  <c r="G11" i="6"/>
  <c r="J11" i="6" s="1"/>
  <c r="G10" i="6"/>
  <c r="J52" i="6"/>
  <c r="G53" i="6" l="1"/>
  <c r="N12" i="11"/>
  <c r="C12" i="11"/>
  <c r="C13" i="11" s="1"/>
  <c r="J10" i="6"/>
  <c r="J71" i="6"/>
  <c r="J72" i="6"/>
  <c r="J68" i="6"/>
  <c r="J51" i="6"/>
  <c r="J8" i="6"/>
  <c r="J13" i="6"/>
  <c r="J15" i="6"/>
  <c r="J16" i="6"/>
  <c r="J17" i="6"/>
  <c r="J18" i="6"/>
  <c r="J19" i="6"/>
  <c r="J20" i="6"/>
  <c r="J21" i="6"/>
  <c r="J22" i="6"/>
  <c r="J23" i="6"/>
  <c r="J24" i="6"/>
  <c r="J25" i="6"/>
  <c r="J26" i="6"/>
  <c r="J27" i="6"/>
  <c r="J28" i="6"/>
  <c r="J29" i="6"/>
  <c r="J30" i="6"/>
  <c r="J31" i="6"/>
  <c r="J32" i="6"/>
  <c r="J33" i="6"/>
  <c r="J34" i="6"/>
  <c r="J35" i="6"/>
  <c r="J36" i="6"/>
  <c r="J37" i="6"/>
  <c r="J38" i="6"/>
  <c r="J39" i="6"/>
  <c r="J40" i="6"/>
  <c r="J41" i="6"/>
  <c r="J42" i="6"/>
  <c r="J43" i="6"/>
  <c r="J44" i="6"/>
  <c r="J45" i="6"/>
  <c r="J46" i="6"/>
  <c r="J47" i="6"/>
  <c r="J48" i="6"/>
  <c r="J49" i="6"/>
  <c r="J50" i="6"/>
  <c r="H25" i="5"/>
  <c r="E25" i="5"/>
  <c r="J19" i="7"/>
  <c r="L8" i="7"/>
  <c r="L12" i="7"/>
  <c r="L15" i="7"/>
  <c r="L16" i="7"/>
  <c r="L17" i="7"/>
  <c r="L18" i="7" l="1"/>
  <c r="L19" i="7" s="1"/>
  <c r="S10" i="10" l="1"/>
  <c r="S8" i="10"/>
  <c r="S11" i="10" s="1"/>
  <c r="C26" i="5"/>
  <c r="J8" i="5"/>
  <c r="J10" i="5"/>
  <c r="J11" i="5"/>
  <c r="J12" i="5"/>
  <c r="J13" i="5"/>
  <c r="J14" i="5"/>
  <c r="J15" i="5"/>
  <c r="J16" i="5"/>
  <c r="J17" i="5"/>
  <c r="J18" i="5"/>
  <c r="J19" i="5"/>
  <c r="J20" i="5"/>
  <c r="J21" i="5"/>
  <c r="J22" i="5"/>
  <c r="J23" i="5"/>
  <c r="J24" i="5"/>
  <c r="F25" i="5"/>
  <c r="G25" i="5"/>
  <c r="A2" i="7"/>
  <c r="A2" i="6" s="1"/>
  <c r="A2" i="10" l="1"/>
  <c r="A3" i="3"/>
  <c r="H9" i="3"/>
  <c r="H11" i="3"/>
  <c r="H12" i="3"/>
  <c r="H13" i="3"/>
  <c r="H14" i="3"/>
  <c r="H15" i="3"/>
  <c r="D14" i="6" l="1"/>
  <c r="J14" i="6" l="1"/>
  <c r="J53" i="6" s="1"/>
  <c r="D53" i="6"/>
  <c r="C54" i="6" s="1"/>
  <c r="F16" i="3"/>
  <c r="J70" i="6" l="1"/>
  <c r="J69" i="6" l="1"/>
  <c r="J73" i="6" s="1"/>
</calcChain>
</file>

<file path=xl/sharedStrings.xml><?xml version="1.0" encoding="utf-8"?>
<sst xmlns="http://schemas.openxmlformats.org/spreadsheetml/2006/main" count="244" uniqueCount="123">
  <si>
    <t>TT</t>
  </si>
  <si>
    <t>Tổng giá trị thiệt hại</t>
  </si>
  <si>
    <t>tr.đồng</t>
  </si>
  <si>
    <t>(ha)</t>
  </si>
  <si>
    <t>Nuôi trồng thuỷ sản bán thâm canh, thâm canh trong ao (đầm/hầm)</t>
  </si>
  <si>
    <r>
      <t>Nuôi trồng thuỷ sản trong</t>
    </r>
    <r>
      <rPr>
        <sz val="12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>bể, lồng, bè</t>
    </r>
  </si>
  <si>
    <t>Nuôi trồng thuỷ sản theo hình thức khác</t>
  </si>
  <si>
    <t>Ha diện tích nuôi bị thiệt hại</t>
  </si>
  <si>
    <t>T T</t>
  </si>
  <si>
    <t>Thiệt hại trên 70% diện tích</t>
  </si>
  <si>
    <t>Thiệt hại từ 30% đến 70% diện tích</t>
  </si>
  <si>
    <t>Diện tích lúa</t>
  </si>
  <si>
    <t>Cây hàng năm khác</t>
  </si>
  <si>
    <t>Sau gieo trồng từ 01 đến 10 ngày</t>
  </si>
  <si>
    <t>Sau gieo trồng từ 10 đến 45 ngày</t>
  </si>
  <si>
    <t>Sau gieo trồng trên 45 ngày</t>
  </si>
  <si>
    <t>Giai đoạn cây con (gieo trồng đến 1/3 thời gian sinh trưởng)</t>
  </si>
  <si>
    <r>
      <t>Giai đoạn cây đang phát triển (trên</t>
    </r>
    <r>
      <rPr>
        <sz val="12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>1/3 đến</t>
    </r>
    <r>
      <rPr>
        <sz val="12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>2/3 thời gian sinh trưởng)</t>
    </r>
  </si>
  <si>
    <r>
      <t>Giai đoạn cận thu hoạch (trên</t>
    </r>
    <r>
      <rPr>
        <sz val="12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>2/3 thời gian sinh trưởng)</t>
    </r>
  </si>
  <si>
    <r>
      <t>Sau gieo trồng từ 01 đến</t>
    </r>
    <r>
      <rPr>
        <sz val="12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>10 ngày</t>
    </r>
  </si>
  <si>
    <r>
      <t>Sau gieo trồng từ 10 đến</t>
    </r>
    <r>
      <rPr>
        <sz val="12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>45 ngày</t>
    </r>
  </si>
  <si>
    <r>
      <t>Sau gieo trồng trên</t>
    </r>
    <r>
      <rPr>
        <sz val="12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>45 ngày</t>
    </r>
  </si>
  <si>
    <r>
      <t>Giai đoạn cây đang phát triển</t>
    </r>
    <r>
      <rPr>
        <sz val="12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>(trên 1/3 đến 2/3 thời gian sinh</t>
    </r>
    <r>
      <rPr>
        <sz val="12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>trưởng)</t>
    </r>
  </si>
  <si>
    <r>
      <t>Giai đoạn cận thu</t>
    </r>
    <r>
      <rPr>
        <sz val="12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>hoạch (trên 2/3 thời gian sinh trưởng)</t>
    </r>
  </si>
  <si>
    <t>Đơn giá hỗ trợ</t>
  </si>
  <si>
    <t>Thành tiền</t>
  </si>
  <si>
    <t>Ghi chú</t>
  </si>
  <si>
    <t>đồng/ha</t>
  </si>
  <si>
    <t>đồng</t>
  </si>
  <si>
    <t>Đơn giá hỗ trợ (Đồng/ha)</t>
  </si>
  <si>
    <t xml:space="preserve">Đơn giá </t>
  </si>
  <si>
    <t>Cây trồng lâu năm</t>
  </si>
  <si>
    <t>Vườn cây ở thời kỳ kiến thiết cơ bản</t>
  </si>
  <si>
    <r>
      <t>Vườn cây ở thời kỳ kiến thiết</t>
    </r>
    <r>
      <rPr>
        <sz val="14"/>
        <color theme="1"/>
        <rFont val="Times New Roman"/>
        <family val="1"/>
      </rPr>
      <t xml:space="preserve"> </t>
    </r>
    <r>
      <rPr>
        <b/>
        <sz val="14"/>
        <color theme="1"/>
        <rFont val="Times New Roman"/>
        <family val="1"/>
      </rPr>
      <t>cơ bản</t>
    </r>
  </si>
  <si>
    <r>
      <t>Vườn cây ở thời kỳ kinh</t>
    </r>
    <r>
      <rPr>
        <sz val="14"/>
        <color theme="1"/>
        <rFont val="Times New Roman"/>
        <family val="1"/>
      </rPr>
      <t xml:space="preserve"> </t>
    </r>
    <r>
      <rPr>
        <b/>
        <sz val="14"/>
        <color theme="1"/>
        <rFont val="Times New Roman"/>
        <family val="1"/>
      </rPr>
      <t>doanh thiệt hại đến năng suất thu hoạch</t>
    </r>
    <r>
      <rPr>
        <sz val="14"/>
        <color theme="1"/>
        <rFont val="Times New Roman"/>
        <family val="1"/>
      </rPr>
      <t xml:space="preserve"> </t>
    </r>
    <r>
      <rPr>
        <b/>
        <sz val="14"/>
        <color theme="1"/>
        <rFont val="Times New Roman"/>
        <family val="1"/>
      </rPr>
      <t>nhưng cây không chết</t>
    </r>
  </si>
  <si>
    <r>
      <t>Cây giống trong</t>
    </r>
    <r>
      <rPr>
        <sz val="14"/>
        <color theme="1"/>
        <rFont val="Times New Roman"/>
        <family val="1"/>
      </rPr>
      <t xml:space="preserve"> </t>
    </r>
    <r>
      <rPr>
        <b/>
        <sz val="14"/>
        <color theme="1"/>
        <rFont val="Times New Roman"/>
        <family val="1"/>
      </rPr>
      <t>giai đoạn vườn ươm được nhân giống từ nguồn vật liệu</t>
    </r>
    <r>
      <rPr>
        <sz val="14"/>
        <color theme="1"/>
        <rFont val="Times New Roman"/>
        <family val="1"/>
      </rPr>
      <t xml:space="preserve"> </t>
    </r>
    <r>
      <rPr>
        <b/>
        <sz val="14"/>
        <color theme="1"/>
        <rFont val="Times New Roman"/>
        <family val="1"/>
      </rPr>
      <t>khai thác từ cây đầu dòng;</t>
    </r>
    <r>
      <rPr>
        <sz val="14"/>
        <color theme="1"/>
        <rFont val="Times New Roman"/>
        <family val="1"/>
      </rPr>
      <t xml:space="preserve"> </t>
    </r>
    <r>
      <rPr>
        <b/>
        <sz val="14"/>
        <color theme="1"/>
        <rFont val="Times New Roman"/>
        <family val="1"/>
      </rPr>
      <t>vườn cây</t>
    </r>
    <r>
      <rPr>
        <sz val="14"/>
        <color theme="1"/>
        <rFont val="Times New Roman"/>
        <family val="1"/>
      </rPr>
      <t xml:space="preserve"> </t>
    </r>
    <r>
      <rPr>
        <b/>
        <sz val="14"/>
        <color theme="1"/>
        <rFont val="Times New Roman"/>
        <family val="1"/>
      </rPr>
      <t>đầu dòng</t>
    </r>
  </si>
  <si>
    <r>
      <t>Vườn cây ở thời kỳ kinh doanh thiệt</t>
    </r>
    <r>
      <rPr>
        <sz val="14"/>
        <color theme="1"/>
        <rFont val="Times New Roman"/>
        <family val="1"/>
      </rPr>
      <t xml:space="preserve"> </t>
    </r>
    <r>
      <rPr>
        <b/>
        <sz val="14"/>
        <color theme="1"/>
        <rFont val="Times New Roman"/>
        <family val="1"/>
      </rPr>
      <t>hại đến năng suất thu hoạch nhưng cây không chết</t>
    </r>
  </si>
  <si>
    <t>Họ và Tên</t>
  </si>
  <si>
    <t>(Đồng/ha)</t>
  </si>
  <si>
    <t>(Đồng</t>
  </si>
  <si>
    <t>Vật nuôi bị thiệt hại (chết, mất tích)</t>
  </si>
  <si>
    <t>Gia cầm (gà, vịt, ngan, ngỗng, bồ câu)</t>
  </si>
  <si>
    <t>Chim cút</t>
  </si>
  <si>
    <t xml:space="preserve">Lợn  </t>
  </si>
  <si>
    <t>Lợn nái và lợn đực đang khai thác</t>
  </si>
  <si>
    <t xml:space="preserve">Bê cái hướng sữa đến 6 tháng tuổi </t>
  </si>
  <si>
    <t xml:space="preserve">Bò sữa trên 6 tháng tuổi </t>
  </si>
  <si>
    <t>Trâu, bò thịt, ngựa</t>
  </si>
  <si>
    <t xml:space="preserve">Hươu sao, cừu, dê, đà điểu </t>
  </si>
  <si>
    <t>Thỏ</t>
  </si>
  <si>
    <t>Ong mật</t>
  </si>
  <si>
    <t xml:space="preserve">Đến 28 ngày tuổi </t>
  </si>
  <si>
    <t xml:space="preserve">Trên 28 ngày tuổi </t>
  </si>
  <si>
    <t xml:space="preserve"> Đến 6 tháng tuổi </t>
  </si>
  <si>
    <t xml:space="preserve">Trên 6 tháng tuổi </t>
  </si>
  <si>
    <t>con</t>
  </si>
  <si>
    <t>đàn</t>
  </si>
  <si>
    <t>Họ Và Tên</t>
  </si>
  <si>
    <t>đồng/con</t>
  </si>
  <si>
    <r>
      <t>100m</t>
    </r>
    <r>
      <rPr>
        <i/>
        <vertAlign val="superscript"/>
        <sz val="12"/>
        <color theme="1"/>
        <rFont val="Times New Roman"/>
        <family val="1"/>
      </rPr>
      <t>3</t>
    </r>
    <r>
      <rPr>
        <i/>
        <sz val="12"/>
        <color theme="1"/>
        <rFont val="Times New Roman"/>
        <family val="1"/>
      </rPr>
      <t xml:space="preserve"> thể tích nuôi bị thiệt hại</t>
    </r>
  </si>
  <si>
    <t>Thôn Nà Cà 2</t>
  </si>
  <si>
    <t>Sằm Văn Toanh</t>
  </si>
  <si>
    <t>Nông Văn Tuyền</t>
  </si>
  <si>
    <t>Đàm Văn Tùng</t>
  </si>
  <si>
    <t>Nguyễn Văn Thiển</t>
  </si>
  <si>
    <t>Hà Văn Toại</t>
  </si>
  <si>
    <t>Hà Xuân Vấn</t>
  </si>
  <si>
    <t>Tạ Thị Ba</t>
  </si>
  <si>
    <t>Sằm Văn Khánh</t>
  </si>
  <si>
    <t>Giá Đình Dưỡng</t>
  </si>
  <si>
    <t>Nông Văn Niềm</t>
  </si>
  <si>
    <t>Nguyễn Duy Hảo</t>
  </si>
  <si>
    <t>Hà Thị Lịch</t>
  </si>
  <si>
    <t>Đàm Thị Lan</t>
  </si>
  <si>
    <t>Hà Quảng Trường</t>
  </si>
  <si>
    <t>Nguyễn Văn Giai</t>
  </si>
  <si>
    <t>Nông Văn Đảng</t>
  </si>
  <si>
    <t>Phạm Hùng Cương</t>
  </si>
  <si>
    <t>Triệu Thị Xuân</t>
  </si>
  <si>
    <t>Lâm Văn Hoài</t>
  </si>
  <si>
    <t>Hà Quảng Khuyến</t>
  </si>
  <si>
    <t>Nông Thị Đoán</t>
  </si>
  <si>
    <t>Hà Quảng Du</t>
  </si>
  <si>
    <t>Hà Quảng Eng</t>
  </si>
  <si>
    <t>Hoàng Thị Văn</t>
  </si>
  <si>
    <t>Hà Quảng Lương</t>
  </si>
  <si>
    <t>Hà Văn Khởi</t>
  </si>
  <si>
    <t>Triệu Thanh Hiếu</t>
  </si>
  <si>
    <t>Đỗ Văn Cẩm</t>
  </si>
  <si>
    <t>Chu Đức Hòa</t>
  </si>
  <si>
    <t>Triệu Văn Thưởng</t>
  </si>
  <si>
    <t>Lương Văn Long</t>
  </si>
  <si>
    <t>Hà Văn Nhiếp</t>
  </si>
  <si>
    <t>Nguyễn Quang Thành</t>
  </si>
  <si>
    <t>Nguyễn Văn Tôn</t>
  </si>
  <si>
    <t>Triệu Quốc Duy</t>
  </si>
  <si>
    <t>Lâm Quang Trọng</t>
  </si>
  <si>
    <t>Tổng</t>
  </si>
  <si>
    <t>Tổng cộng (Ha)</t>
  </si>
  <si>
    <t>Tổng Cộng (ha)</t>
  </si>
  <si>
    <r>
      <t>Vườn cây ở thời kỳ</t>
    </r>
    <r>
      <rPr>
        <sz val="14"/>
        <color theme="1"/>
        <rFont val="Times New Roman"/>
        <family val="1"/>
      </rPr>
      <t xml:space="preserve"> </t>
    </r>
    <r>
      <rPr>
        <b/>
        <sz val="14"/>
        <color theme="1"/>
        <rFont val="Times New Roman"/>
        <family val="1"/>
      </rPr>
      <t>kinh doanh thiệt hại làm chết cây hoặc đánh giá là cây không còn khả năng phục hồi trở lại trạng thái bình thường</t>
    </r>
  </si>
  <si>
    <t>Tổng cộng (ha)</t>
  </si>
  <si>
    <t>Hà Đức Lại</t>
  </si>
  <si>
    <t>Đợt 05/8/2025</t>
  </si>
  <si>
    <t>Đợt cơn bão số 10,11</t>
  </si>
  <si>
    <t>Thiệt hại trên 70%</t>
  </si>
  <si>
    <t>Thiệt hại từ 30% đến 70%</t>
  </si>
  <si>
    <t>Đơn giá
 hỗ trợ</t>
  </si>
  <si>
    <t>Diện tích cây rừng, cây lâm sản ngoài gỗ trồng trên đất lâm nghiệp mới trồng đến 1/2 chu kỳ khai thác</t>
  </si>
  <si>
    <r>
      <t>Diện tích cây rừng, cây lâm sản ngoài gỗ trồng trên đất lâm nghiệp trên</t>
    </r>
    <r>
      <rPr>
        <sz val="12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>1/2 chu kỳ khai thác, diện tích rừng trồng gỗ lớn trên</t>
    </r>
    <r>
      <rPr>
        <sz val="12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>03 năm tuổi</t>
    </r>
  </si>
  <si>
    <t>Diện tích vườn giống, rừng giống</t>
  </si>
  <si>
    <t>Diện tích cây giống được ươm trong giai đoạn vườn ươm</t>
  </si>
  <si>
    <t>Nhóm cây sinh trưởng nhanh, có thời gian gieo ươm dưới 12 tháng tuổi</t>
  </si>
  <si>
    <r>
      <t>Nhóm cây sinh trưởng chậm, có thời gian gieo</t>
    </r>
    <r>
      <rPr>
        <sz val="12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>ươm dưới 12 tháng tuổi</t>
    </r>
  </si>
  <si>
    <r>
      <t>Nhóm cây sinh trưởng chậm,</t>
    </r>
    <r>
      <rPr>
        <sz val="12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>có thời gian gieo ươm dưới 12 tháng tuổi</t>
    </r>
  </si>
  <si>
    <t>Đợt ngày 05/8/2025</t>
  </si>
  <si>
    <t>Cơn bão số 10,11</t>
  </si>
  <si>
    <t>Phụ lục 1: TỔNG HỢP  HỖ TRỢ ĐỐI VỚI CÂY LÚA BỊ THIỆT HẠI DO THIÊN TAI (Thôn Nà Cà 1)</t>
  </si>
  <si>
    <t>Phụ lục 2: TỔNG HỢP  HỖ TRỢ ĐỐI VỚI CÂY TRỒNG (CÂY LÂU NĂM) BỊ THIỆT HẠI DO THIÊN TAI (Thôn Nà Cà 1)</t>
  </si>
  <si>
    <t>Phụ Lục 3: TỔNG HỢP  TRỢ ĐỐI VỚI CÂY TRỒNG (CÂY HÀNG NĂM) BỊ THIỆT HẠI DO THIÊN TAI (Thôn Nà Cà 2)</t>
  </si>
  <si>
    <t>Phụ lục 4: TỔNG HỢP HỖ TRỢ ĐỐI VỚI CÂY LÂM NGHIỆP BỊ THIỆT HẠI DO THIÊN TAI (Thôn Nà Cà 2)</t>
  </si>
  <si>
    <t>Phụ lục 5: TỔNG HỢP  HỖ TRỢ ĐỐI VỚI THỦY SẢN BỊ THIỆT HẠI DO THIÊN TAI (Thôn Nà Cà 2)</t>
  </si>
  <si>
    <t>Phụ lục 6:  TỔNG HỢP  HỖ TRỢ  ĐỐI VỚI VẬT NUÔI BỊ THIỆT HẠI DO THIÊN TAI (Thôn Nà Cà 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</si>
</sst>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  <numFmt numFmtId="167" formatCode="0.0"/>
    <numFmt numFmtId="168" formatCode="_-* #,##0\ _₫_-;\-* #,##0\ _₫_-;_-* &quot;-&quot;?\ _₫_-;_-@_-"/>
    <numFmt numFmtId="169" formatCode="0.000"/>
    <numFmt numFmtId="170" formatCode="0.0000"/>
    <numFmt numFmtId="171" formatCode="_(* #,##0.000_);_(* \(#,##0.000\);_(* &quot;-&quot;??_);_(@_)"/>
    <numFmt numFmtId="173" formatCode="_(* #,##0.000_);_(* \(#,##0.000\);_(* &quot;-&quot;?_);_(@_)"/>
  </numFmts>
  <fonts count="13" x14ac:knownFonts="1">
    <font>
      <sz val="12"/>
      <color theme="1"/>
      <name val="Times New Roman"/>
      <family val="2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i/>
      <sz val="12"/>
      <color theme="1"/>
      <name val="Times New Roman"/>
      <family val="1"/>
    </font>
    <font>
      <sz val="12"/>
      <color theme="1"/>
      <name val="Times New Roman"/>
      <family val="2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i/>
      <sz val="14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0"/>
      <color indexed="8"/>
      <name val="Times New Roman"/>
      <family val="1"/>
    </font>
    <font>
      <i/>
      <vertAlign val="superscript"/>
      <sz val="12"/>
      <color theme="1"/>
      <name val="Times New Roman"/>
      <family val="1"/>
    </font>
    <font>
      <i/>
      <sz val="12"/>
      <color indexed="8"/>
      <name val="Times New Roman"/>
      <family val="1"/>
    </font>
    <font>
      <b/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10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34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6" fillId="0" borderId="0" xfId="0" applyFont="1"/>
    <xf numFmtId="0" fontId="6" fillId="2" borderId="0" xfId="0" applyFont="1" applyFill="1"/>
    <xf numFmtId="0" fontId="6" fillId="0" borderId="0" xfId="0" applyFont="1" applyFill="1"/>
    <xf numFmtId="164" fontId="6" fillId="0" borderId="2" xfId="1" applyNumberFormat="1" applyFont="1" applyFill="1" applyBorder="1" applyAlignment="1">
      <alignment horizontal="center" vertical="center" wrapText="1"/>
    </xf>
    <xf numFmtId="0" fontId="6" fillId="0" borderId="2" xfId="0" applyFont="1" applyFill="1" applyBorder="1"/>
    <xf numFmtId="164" fontId="6" fillId="0" borderId="2" xfId="0" applyNumberFormat="1" applyFont="1" applyFill="1" applyBorder="1"/>
    <xf numFmtId="0" fontId="1" fillId="0" borderId="2" xfId="0" applyFont="1" applyFill="1" applyBorder="1" applyAlignment="1">
      <alignment horizontal="center" vertical="center" wrapText="1"/>
    </xf>
    <xf numFmtId="0" fontId="0" fillId="0" borderId="0" xfId="0" applyFill="1"/>
    <xf numFmtId="164" fontId="1" fillId="0" borderId="2" xfId="1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164" fontId="6" fillId="0" borderId="2" xfId="0" applyNumberFormat="1" applyFont="1" applyFill="1" applyBorder="1" applyAlignment="1">
      <alignment horizontal="center" vertical="center" wrapText="1"/>
    </xf>
    <xf numFmtId="2" fontId="6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/>
    <xf numFmtId="164" fontId="6" fillId="0" borderId="0" xfId="1" applyNumberFormat="1" applyFont="1" applyFill="1"/>
    <xf numFmtId="164" fontId="6" fillId="0" borderId="2" xfId="1" applyNumberFormat="1" applyFont="1" applyFill="1" applyBorder="1"/>
    <xf numFmtId="0" fontId="5" fillId="0" borderId="0" xfId="0" applyFont="1"/>
    <xf numFmtId="0" fontId="2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/>
    <xf numFmtId="0" fontId="6" fillId="0" borderId="0" xfId="0" applyFont="1" applyFill="1" applyBorder="1"/>
    <xf numFmtId="0" fontId="8" fillId="0" borderId="6" xfId="0" applyFont="1" applyBorder="1" applyAlignment="1">
      <alignment horizontal="center" vertical="center" wrapText="1"/>
    </xf>
    <xf numFmtId="0" fontId="1" fillId="0" borderId="0" xfId="0" applyFont="1"/>
    <xf numFmtId="0" fontId="8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/>
    <xf numFmtId="0" fontId="3" fillId="0" borderId="0" xfId="0" applyFont="1"/>
    <xf numFmtId="0" fontId="0" fillId="0" borderId="2" xfId="0" applyBorder="1"/>
    <xf numFmtId="0" fontId="3" fillId="0" borderId="4" xfId="0" applyFont="1" applyBorder="1" applyAlignment="1">
      <alignment horizontal="center" vertical="center"/>
    </xf>
    <xf numFmtId="43" fontId="0" fillId="0" borderId="2" xfId="1" applyFont="1" applyBorder="1"/>
    <xf numFmtId="43" fontId="0" fillId="0" borderId="0" xfId="0" applyNumberFormat="1" applyFill="1"/>
    <xf numFmtId="164" fontId="6" fillId="0" borderId="0" xfId="0" applyNumberFormat="1" applyFont="1" applyFill="1"/>
    <xf numFmtId="164" fontId="0" fillId="0" borderId="0" xfId="1" applyNumberFormat="1" applyFont="1"/>
    <xf numFmtId="164" fontId="1" fillId="0" borderId="0" xfId="1" applyNumberFormat="1" applyFont="1"/>
    <xf numFmtId="164" fontId="3" fillId="0" borderId="2" xfId="1" applyNumberFormat="1" applyFont="1" applyBorder="1"/>
    <xf numFmtId="164" fontId="0" fillId="0" borderId="2" xfId="1" applyNumberFormat="1" applyFont="1" applyBorder="1"/>
    <xf numFmtId="164" fontId="0" fillId="0" borderId="2" xfId="0" applyNumberFormat="1" applyBorder="1"/>
    <xf numFmtId="164" fontId="0" fillId="0" borderId="2" xfId="1" applyNumberFormat="1" applyFont="1" applyFill="1" applyBorder="1"/>
    <xf numFmtId="164" fontId="0" fillId="0" borderId="2" xfId="0" applyNumberFormat="1" applyFill="1" applyBorder="1"/>
    <xf numFmtId="164" fontId="2" fillId="0" borderId="2" xfId="0" applyNumberFormat="1" applyFont="1" applyFill="1" applyBorder="1" applyAlignment="1">
      <alignment horizontal="center" vertical="center" wrapText="1"/>
    </xf>
    <xf numFmtId="164" fontId="0" fillId="0" borderId="0" xfId="0" applyNumberFormat="1" applyFill="1"/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64" fontId="7" fillId="0" borderId="2" xfId="1" applyNumberFormat="1" applyFont="1" applyFill="1" applyBorder="1" applyAlignment="1">
      <alignment horizontal="center" vertical="center" wrapText="1"/>
    </xf>
    <xf numFmtId="164" fontId="7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/>
    <xf numFmtId="164" fontId="0" fillId="0" borderId="0" xfId="0" applyNumberFormat="1"/>
    <xf numFmtId="0" fontId="2" fillId="0" borderId="2" xfId="0" applyFont="1" applyBorder="1"/>
    <xf numFmtId="164" fontId="2" fillId="0" borderId="2" xfId="0" applyNumberFormat="1" applyFont="1" applyBorder="1"/>
    <xf numFmtId="0" fontId="3" fillId="0" borderId="2" xfId="0" applyFont="1" applyFill="1" applyBorder="1" applyAlignment="1">
      <alignment horizontal="center" vertical="center" wrapText="1"/>
    </xf>
    <xf numFmtId="164" fontId="2" fillId="0" borderId="2" xfId="1" applyNumberFormat="1" applyFont="1" applyBorder="1"/>
    <xf numFmtId="0" fontId="6" fillId="0" borderId="2" xfId="0" applyFont="1" applyFill="1" applyBorder="1" applyAlignment="1">
      <alignment horizontal="center"/>
    </xf>
    <xf numFmtId="0" fontId="5" fillId="0" borderId="0" xfId="0" applyFont="1" applyFill="1"/>
    <xf numFmtId="164" fontId="5" fillId="0" borderId="2" xfId="0" applyNumberFormat="1" applyFont="1" applyFill="1" applyBorder="1"/>
    <xf numFmtId="165" fontId="5" fillId="0" borderId="2" xfId="1" applyNumberFormat="1" applyFont="1" applyFill="1" applyBorder="1"/>
    <xf numFmtId="165" fontId="6" fillId="0" borderId="0" xfId="1" applyNumberFormat="1" applyFont="1" applyFill="1" applyBorder="1"/>
    <xf numFmtId="165" fontId="6" fillId="0" borderId="0" xfId="1" applyNumberFormat="1" applyFont="1" applyFill="1"/>
    <xf numFmtId="164" fontId="5" fillId="0" borderId="2" xfId="1" applyNumberFormat="1" applyFont="1" applyFill="1" applyBorder="1"/>
    <xf numFmtId="0" fontId="7" fillId="0" borderId="0" xfId="0" applyFont="1" applyFill="1" applyBorder="1"/>
    <xf numFmtId="0" fontId="7" fillId="0" borderId="0" xfId="0" applyFont="1" applyFill="1"/>
    <xf numFmtId="0" fontId="5" fillId="0" borderId="2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left" vertical="center"/>
    </xf>
    <xf numFmtId="0" fontId="6" fillId="0" borderId="0" xfId="0" applyFont="1" applyFill="1" applyAlignment="1">
      <alignment horizontal="center"/>
    </xf>
    <xf numFmtId="0" fontId="7" fillId="0" borderId="0" xfId="0" applyFont="1" applyFill="1" applyAlignment="1">
      <alignment horizontal="center" vertical="center" wrapText="1"/>
    </xf>
    <xf numFmtId="0" fontId="7" fillId="0" borderId="0" xfId="0" applyFont="1"/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/>
    <xf numFmtId="164" fontId="1" fillId="0" borderId="1" xfId="1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167" fontId="6" fillId="0" borderId="2" xfId="0" applyNumberFormat="1" applyFont="1" applyFill="1" applyBorder="1" applyAlignment="1">
      <alignment horizontal="center" vertical="center" wrapText="1"/>
    </xf>
    <xf numFmtId="168" fontId="6" fillId="0" borderId="2" xfId="0" applyNumberFormat="1" applyFont="1" applyFill="1" applyBorder="1" applyAlignment="1">
      <alignment horizontal="center" vertical="center" wrapText="1"/>
    </xf>
    <xf numFmtId="168" fontId="5" fillId="0" borderId="2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/>
    <xf numFmtId="168" fontId="0" fillId="0" borderId="0" xfId="0" applyNumberFormat="1" applyFill="1"/>
    <xf numFmtId="164" fontId="5" fillId="0" borderId="0" xfId="0" applyNumberFormat="1" applyFont="1" applyFill="1"/>
    <xf numFmtId="0" fontId="7" fillId="0" borderId="2" xfId="0" applyFont="1" applyFill="1" applyBorder="1"/>
    <xf numFmtId="0" fontId="7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167" fontId="6" fillId="0" borderId="2" xfId="0" applyNumberFormat="1" applyFont="1" applyFill="1" applyBorder="1" applyAlignment="1">
      <alignment horizontal="left" vertical="center" wrapText="1"/>
    </xf>
    <xf numFmtId="0" fontId="5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64" fontId="5" fillId="0" borderId="2" xfId="1" applyNumberFormat="1" applyFont="1" applyFill="1" applyBorder="1" applyAlignment="1">
      <alignment horizontal="center" vertical="center" wrapText="1"/>
    </xf>
    <xf numFmtId="164" fontId="5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164" fontId="2" fillId="0" borderId="2" xfId="1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9" fontId="2" fillId="0" borderId="2" xfId="0" applyNumberFormat="1" applyFont="1" applyFill="1" applyBorder="1" applyAlignment="1">
      <alignment horizontal="center" vertical="center" wrapText="1"/>
    </xf>
    <xf numFmtId="2" fontId="5" fillId="0" borderId="2" xfId="0" applyNumberFormat="1" applyFont="1" applyFill="1" applyBorder="1" applyAlignment="1">
      <alignment horizontal="center" vertical="center" wrapText="1"/>
    </xf>
    <xf numFmtId="169" fontId="5" fillId="0" borderId="6" xfId="0" applyNumberFormat="1" applyFont="1" applyFill="1" applyBorder="1" applyAlignment="1">
      <alignment horizontal="center" vertical="center" wrapText="1"/>
    </xf>
    <xf numFmtId="169" fontId="5" fillId="0" borderId="7" xfId="0" applyNumberFormat="1" applyFont="1" applyFill="1" applyBorder="1" applyAlignment="1">
      <alignment horizontal="center" vertical="center" wrapText="1"/>
    </xf>
    <xf numFmtId="169" fontId="5" fillId="0" borderId="5" xfId="0" applyNumberFormat="1" applyFont="1" applyFill="1" applyBorder="1" applyAlignment="1">
      <alignment horizontal="center" vertical="center" wrapText="1"/>
    </xf>
    <xf numFmtId="170" fontId="5" fillId="0" borderId="2" xfId="0" applyNumberFormat="1" applyFont="1" applyFill="1" applyBorder="1" applyAlignment="1">
      <alignment horizontal="center"/>
    </xf>
    <xf numFmtId="169" fontId="5" fillId="0" borderId="2" xfId="0" applyNumberFormat="1" applyFont="1" applyFill="1" applyBorder="1"/>
    <xf numFmtId="169" fontId="5" fillId="0" borderId="6" xfId="0" applyNumberFormat="1" applyFont="1" applyFill="1" applyBorder="1" applyAlignment="1">
      <alignment horizontal="center"/>
    </xf>
    <xf numFmtId="169" fontId="5" fillId="0" borderId="7" xfId="0" applyNumberFormat="1" applyFont="1" applyFill="1" applyBorder="1" applyAlignment="1">
      <alignment horizontal="center"/>
    </xf>
    <xf numFmtId="169" fontId="5" fillId="0" borderId="5" xfId="0" applyNumberFormat="1" applyFont="1" applyFill="1" applyBorder="1" applyAlignment="1">
      <alignment horizontal="center"/>
    </xf>
    <xf numFmtId="171" fontId="5" fillId="0" borderId="2" xfId="1" applyNumberFormat="1" applyFont="1" applyFill="1" applyBorder="1"/>
    <xf numFmtId="173" fontId="5" fillId="0" borderId="6" xfId="0" applyNumberFormat="1" applyFont="1" applyFill="1" applyBorder="1" applyAlignment="1">
      <alignment horizontal="left"/>
    </xf>
    <xf numFmtId="173" fontId="5" fillId="0" borderId="7" xfId="0" applyNumberFormat="1" applyFont="1" applyFill="1" applyBorder="1" applyAlignment="1">
      <alignment horizontal="left"/>
    </xf>
    <xf numFmtId="173" fontId="5" fillId="0" borderId="5" xfId="0" applyNumberFormat="1" applyFont="1" applyFill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.Ban%20Lu%20oki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m Nghiep"/>
      <sheetName val="Lua"/>
      <sheetName val="Hang nam"/>
      <sheetName val="Ao"/>
    </sheetNames>
    <sheetDataSet>
      <sheetData sheetId="0">
        <row r="3">
          <cell r="A3" t="str">
            <v>(Kèm theo Thông báo  số 79/TB-UBND ngày 10/11/2025 của UBND xã Tân Kỳ)</v>
          </cell>
          <cell r="B3">
            <v>0</v>
          </cell>
          <cell r="C3">
            <v>0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L3">
            <v>0</v>
          </cell>
          <cell r="M3">
            <v>0</v>
          </cell>
          <cell r="N3">
            <v>0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29"/>
  <sheetViews>
    <sheetView tabSelected="1" zoomScale="85" zoomScaleNormal="85" workbookViewId="0">
      <pane xSplit="2" ySplit="5" topLeftCell="C24" activePane="bottomRight" state="frozen"/>
      <selection pane="topRight" activeCell="C1" sqref="C1"/>
      <selection pane="bottomLeft" activeCell="A6" sqref="A6"/>
      <selection pane="bottomRight" activeCell="C26" sqref="C26:H26"/>
    </sheetView>
  </sheetViews>
  <sheetFormatPr defaultRowHeight="18.75" x14ac:dyDescent="0.3"/>
  <cols>
    <col min="1" max="1" width="6" style="5" customWidth="1"/>
    <col min="2" max="2" width="20.125" style="5" customWidth="1"/>
    <col min="3" max="3" width="8.875" style="5" customWidth="1"/>
    <col min="4" max="4" width="9.75" style="5" customWidth="1"/>
    <col min="5" max="5" width="10.125" style="5" customWidth="1"/>
    <col min="6" max="6" width="10.5" style="5" customWidth="1"/>
    <col min="7" max="7" width="10.875" style="5" customWidth="1"/>
    <col min="8" max="8" width="9.125" style="5" customWidth="1"/>
    <col min="9" max="9" width="15.75" style="5" customWidth="1"/>
    <col min="10" max="10" width="14.125" style="34" customWidth="1"/>
    <col min="11" max="11" width="7.25" style="5" customWidth="1"/>
    <col min="12" max="12" width="21" style="23" customWidth="1"/>
    <col min="13" max="13" width="14.25" style="23" bestFit="1" customWidth="1"/>
    <col min="14" max="79" width="9" style="23"/>
    <col min="80" max="16384" width="9" style="5"/>
  </cols>
  <sheetData>
    <row r="1" spans="1:79" x14ac:dyDescent="0.3">
      <c r="A1" s="92" t="s">
        <v>117</v>
      </c>
      <c r="B1" s="92"/>
      <c r="C1" s="92"/>
      <c r="D1" s="92"/>
      <c r="E1" s="92"/>
      <c r="F1" s="92"/>
      <c r="G1" s="92"/>
      <c r="H1" s="92"/>
      <c r="I1" s="92"/>
      <c r="J1" s="92"/>
      <c r="K1" s="92"/>
    </row>
    <row r="2" spans="1:79" ht="21.75" customHeight="1" x14ac:dyDescent="0.3">
      <c r="A2" s="93" t="str">
        <f>'[1]Lam Nghiep'!$A$3:$N$3</f>
        <v>(Kèm theo Thông báo  số 79/TB-UBND ngày 10/11/2025 của UBND xã Tân Kỳ)</v>
      </c>
      <c r="B2" s="93"/>
      <c r="C2" s="93"/>
      <c r="D2" s="93"/>
      <c r="E2" s="93"/>
      <c r="F2" s="93"/>
      <c r="G2" s="93"/>
      <c r="H2" s="93"/>
      <c r="I2" s="93"/>
      <c r="J2" s="93"/>
      <c r="K2" s="93"/>
    </row>
    <row r="3" spans="1:79" ht="28.5" customHeight="1" x14ac:dyDescent="0.3">
      <c r="A3" s="94" t="s">
        <v>8</v>
      </c>
      <c r="B3" s="94" t="s">
        <v>37</v>
      </c>
      <c r="C3" s="94" t="s">
        <v>9</v>
      </c>
      <c r="D3" s="94"/>
      <c r="E3" s="94"/>
      <c r="F3" s="95" t="s">
        <v>10</v>
      </c>
      <c r="G3" s="95"/>
      <c r="H3" s="95"/>
      <c r="I3" s="94" t="s">
        <v>24</v>
      </c>
      <c r="J3" s="96" t="s">
        <v>25</v>
      </c>
      <c r="K3" s="94" t="s">
        <v>26</v>
      </c>
    </row>
    <row r="4" spans="1:79" ht="15.75" customHeight="1" x14ac:dyDescent="0.3">
      <c r="A4" s="94"/>
      <c r="B4" s="94"/>
      <c r="C4" s="94" t="s">
        <v>11</v>
      </c>
      <c r="D4" s="94"/>
      <c r="E4" s="94"/>
      <c r="F4" s="94" t="s">
        <v>11</v>
      </c>
      <c r="G4" s="94"/>
      <c r="H4" s="94"/>
      <c r="I4" s="94"/>
      <c r="J4" s="96"/>
      <c r="K4" s="94"/>
    </row>
    <row r="5" spans="1:79" ht="72.75" customHeight="1" x14ac:dyDescent="0.3">
      <c r="A5" s="94"/>
      <c r="B5" s="94"/>
      <c r="C5" s="20" t="s">
        <v>13</v>
      </c>
      <c r="D5" s="20" t="s">
        <v>14</v>
      </c>
      <c r="E5" s="20" t="s">
        <v>15</v>
      </c>
      <c r="F5" s="20" t="s">
        <v>19</v>
      </c>
      <c r="G5" s="20" t="s">
        <v>20</v>
      </c>
      <c r="H5" s="20" t="s">
        <v>21</v>
      </c>
      <c r="I5" s="94"/>
      <c r="J5" s="96"/>
      <c r="K5" s="94"/>
    </row>
    <row r="6" spans="1:79" ht="20.25" customHeight="1" x14ac:dyDescent="0.3">
      <c r="A6" s="94"/>
      <c r="B6" s="94"/>
      <c r="C6" s="21" t="s">
        <v>3</v>
      </c>
      <c r="D6" s="21" t="s">
        <v>3</v>
      </c>
      <c r="E6" s="21" t="s">
        <v>3</v>
      </c>
      <c r="F6" s="21" t="s">
        <v>3</v>
      </c>
      <c r="G6" s="21" t="s">
        <v>3</v>
      </c>
      <c r="H6" s="21" t="s">
        <v>3</v>
      </c>
      <c r="I6" s="21" t="s">
        <v>27</v>
      </c>
      <c r="J6" s="47" t="s">
        <v>28</v>
      </c>
      <c r="K6" s="13"/>
    </row>
    <row r="7" spans="1:79" s="62" customFormat="1" ht="14.25" customHeight="1" x14ac:dyDescent="0.3">
      <c r="A7" s="21"/>
      <c r="B7" s="21">
        <v>1</v>
      </c>
      <c r="C7" s="21">
        <v>2</v>
      </c>
      <c r="D7" s="21">
        <v>3</v>
      </c>
      <c r="E7" s="21">
        <v>4</v>
      </c>
      <c r="F7" s="21">
        <v>5</v>
      </c>
      <c r="G7" s="21">
        <v>6</v>
      </c>
      <c r="H7" s="21">
        <v>7</v>
      </c>
      <c r="I7" s="21">
        <v>8</v>
      </c>
      <c r="J7" s="47">
        <v>9</v>
      </c>
      <c r="K7" s="21">
        <v>10</v>
      </c>
      <c r="L7" s="61"/>
      <c r="M7" s="61"/>
      <c r="N7" s="61"/>
      <c r="O7" s="61"/>
      <c r="P7" s="61"/>
      <c r="Q7" s="61"/>
      <c r="R7" s="61"/>
      <c r="S7" s="61"/>
      <c r="T7" s="61"/>
      <c r="U7" s="61"/>
      <c r="V7" s="61"/>
      <c r="W7" s="61"/>
      <c r="X7" s="61"/>
      <c r="Y7" s="61"/>
      <c r="Z7" s="61"/>
      <c r="AA7" s="61"/>
      <c r="AB7" s="61"/>
      <c r="AC7" s="61"/>
      <c r="AD7" s="61"/>
      <c r="AE7" s="61"/>
      <c r="AF7" s="61"/>
      <c r="AG7" s="61"/>
      <c r="AH7" s="61"/>
      <c r="AI7" s="61"/>
      <c r="AJ7" s="61"/>
      <c r="AK7" s="61"/>
      <c r="AL7" s="61"/>
      <c r="AM7" s="61"/>
      <c r="AN7" s="61"/>
      <c r="AO7" s="61"/>
      <c r="AP7" s="61"/>
      <c r="AQ7" s="61"/>
      <c r="AR7" s="61"/>
      <c r="AS7" s="61"/>
      <c r="AT7" s="61"/>
      <c r="AU7" s="61"/>
      <c r="AV7" s="61"/>
      <c r="AW7" s="61"/>
      <c r="AX7" s="61"/>
      <c r="AY7" s="61"/>
      <c r="AZ7" s="61"/>
      <c r="BA7" s="61"/>
      <c r="BB7" s="61"/>
      <c r="BC7" s="61"/>
      <c r="BD7" s="61"/>
      <c r="BE7" s="61"/>
      <c r="BF7" s="61"/>
      <c r="BG7" s="61"/>
      <c r="BH7" s="61"/>
      <c r="BI7" s="61"/>
      <c r="BJ7" s="61"/>
      <c r="BK7" s="61"/>
      <c r="BL7" s="61"/>
      <c r="BM7" s="61"/>
      <c r="BN7" s="61"/>
      <c r="BO7" s="61"/>
      <c r="BP7" s="61"/>
      <c r="BQ7" s="61"/>
      <c r="BR7" s="61"/>
      <c r="BS7" s="61"/>
      <c r="BT7" s="61"/>
      <c r="BU7" s="61"/>
      <c r="BV7" s="61"/>
      <c r="BW7" s="61"/>
      <c r="BX7" s="61"/>
      <c r="BY7" s="61"/>
      <c r="BZ7" s="61"/>
      <c r="CA7" s="61"/>
    </row>
    <row r="8" spans="1:79" ht="23.25" customHeight="1" x14ac:dyDescent="0.3">
      <c r="A8" s="16"/>
      <c r="B8" s="16" t="s">
        <v>60</v>
      </c>
      <c r="C8" s="7"/>
      <c r="D8" s="7"/>
      <c r="E8" s="7"/>
      <c r="F8" s="7"/>
      <c r="G8" s="7"/>
      <c r="H8" s="7"/>
      <c r="I8" s="7"/>
      <c r="J8" s="8">
        <f t="shared" ref="J8:J24" si="0">(E8+H8)*I8</f>
        <v>0</v>
      </c>
      <c r="K8" s="7"/>
    </row>
    <row r="9" spans="1:79" ht="23.25" customHeight="1" x14ac:dyDescent="0.3">
      <c r="A9" s="16"/>
      <c r="B9" s="88" t="s">
        <v>116</v>
      </c>
      <c r="C9" s="7"/>
      <c r="D9" s="7"/>
      <c r="E9" s="7"/>
      <c r="F9" s="7"/>
      <c r="G9" s="7"/>
      <c r="H9" s="7"/>
      <c r="I9" s="7"/>
      <c r="J9" s="8"/>
      <c r="K9" s="7"/>
    </row>
    <row r="10" spans="1:79" ht="23.25" customHeight="1" x14ac:dyDescent="0.3">
      <c r="A10" s="7">
        <v>1</v>
      </c>
      <c r="B10" s="7" t="s">
        <v>70</v>
      </c>
      <c r="C10" s="7"/>
      <c r="D10" s="7"/>
      <c r="E10" s="7">
        <v>7.4999999999999997E-2</v>
      </c>
      <c r="F10" s="7"/>
      <c r="G10" s="7"/>
      <c r="H10" s="7"/>
      <c r="I10" s="6">
        <v>10000000</v>
      </c>
      <c r="J10" s="8">
        <f t="shared" si="0"/>
        <v>750000</v>
      </c>
      <c r="K10" s="7"/>
    </row>
    <row r="11" spans="1:79" ht="23.25" customHeight="1" x14ac:dyDescent="0.3">
      <c r="A11" s="7">
        <v>2</v>
      </c>
      <c r="B11" s="7" t="s">
        <v>71</v>
      </c>
      <c r="C11" s="7"/>
      <c r="D11" s="7"/>
      <c r="E11" s="7">
        <v>0.15</v>
      </c>
      <c r="F11" s="7"/>
      <c r="G11" s="7"/>
      <c r="H11" s="7"/>
      <c r="I11" s="6">
        <v>10000000</v>
      </c>
      <c r="J11" s="8">
        <f t="shared" si="0"/>
        <v>1500000</v>
      </c>
      <c r="K11" s="7"/>
    </row>
    <row r="12" spans="1:79" ht="23.25" customHeight="1" x14ac:dyDescent="0.3">
      <c r="A12" s="7">
        <v>3</v>
      </c>
      <c r="B12" s="7" t="s">
        <v>74</v>
      </c>
      <c r="C12" s="7"/>
      <c r="D12" s="7"/>
      <c r="E12" s="7">
        <v>0.05</v>
      </c>
      <c r="F12" s="7"/>
      <c r="G12" s="7"/>
      <c r="H12" s="7"/>
      <c r="I12" s="6">
        <v>10000000</v>
      </c>
      <c r="J12" s="8">
        <f t="shared" si="0"/>
        <v>500000</v>
      </c>
      <c r="K12" s="7"/>
    </row>
    <row r="13" spans="1:79" ht="23.25" customHeight="1" x14ac:dyDescent="0.3">
      <c r="A13" s="7">
        <v>4</v>
      </c>
      <c r="B13" s="7" t="s">
        <v>75</v>
      </c>
      <c r="C13" s="7"/>
      <c r="D13" s="7"/>
      <c r="E13" s="7">
        <v>0.09</v>
      </c>
      <c r="F13" s="7"/>
      <c r="G13" s="7"/>
      <c r="H13" s="7"/>
      <c r="I13" s="6">
        <v>10000000</v>
      </c>
      <c r="J13" s="8">
        <f t="shared" si="0"/>
        <v>900000</v>
      </c>
      <c r="K13" s="7"/>
    </row>
    <row r="14" spans="1:79" ht="23.25" customHeight="1" x14ac:dyDescent="0.3">
      <c r="A14" s="7">
        <v>5</v>
      </c>
      <c r="B14" s="7" t="s">
        <v>76</v>
      </c>
      <c r="C14" s="7"/>
      <c r="D14" s="7"/>
      <c r="E14" s="7">
        <v>9.2999999999999999E-2</v>
      </c>
      <c r="F14" s="7"/>
      <c r="G14" s="7"/>
      <c r="H14" s="7"/>
      <c r="I14" s="6">
        <v>10000000</v>
      </c>
      <c r="J14" s="8">
        <f t="shared" si="0"/>
        <v>930000</v>
      </c>
      <c r="K14" s="7"/>
    </row>
    <row r="15" spans="1:79" ht="23.25" customHeight="1" x14ac:dyDescent="0.3">
      <c r="A15" s="7">
        <v>6</v>
      </c>
      <c r="B15" s="48" t="s">
        <v>96</v>
      </c>
      <c r="C15" s="7"/>
      <c r="D15" s="7"/>
      <c r="E15" s="7">
        <v>0.02</v>
      </c>
      <c r="F15" s="7"/>
      <c r="G15" s="7"/>
      <c r="H15" s="7"/>
      <c r="I15" s="6">
        <v>10000000</v>
      </c>
      <c r="J15" s="8">
        <f t="shared" si="0"/>
        <v>200000</v>
      </c>
      <c r="K15" s="7"/>
    </row>
    <row r="16" spans="1:79" ht="23.25" customHeight="1" x14ac:dyDescent="0.3">
      <c r="A16" s="7">
        <v>7</v>
      </c>
      <c r="B16" s="48" t="s">
        <v>78</v>
      </c>
      <c r="C16" s="7"/>
      <c r="D16" s="7"/>
      <c r="E16" s="7">
        <v>6.6000000000000003E-2</v>
      </c>
      <c r="F16" s="7"/>
      <c r="G16" s="7"/>
      <c r="H16" s="7"/>
      <c r="I16" s="6">
        <v>10000000</v>
      </c>
      <c r="J16" s="8">
        <f t="shared" si="0"/>
        <v>660000</v>
      </c>
      <c r="K16" s="7"/>
    </row>
    <row r="17" spans="1:79" ht="23.25" customHeight="1" x14ac:dyDescent="0.3">
      <c r="A17" s="7">
        <v>8</v>
      </c>
      <c r="B17" s="7" t="s">
        <v>80</v>
      </c>
      <c r="C17" s="7"/>
      <c r="D17" s="7"/>
      <c r="E17" s="7">
        <v>0.1</v>
      </c>
      <c r="F17" s="7"/>
      <c r="G17" s="7"/>
      <c r="H17" s="7"/>
      <c r="I17" s="6">
        <v>10000000</v>
      </c>
      <c r="J17" s="8">
        <f t="shared" si="0"/>
        <v>1000000</v>
      </c>
      <c r="K17" s="7"/>
    </row>
    <row r="18" spans="1:79" ht="23.25" customHeight="1" x14ac:dyDescent="0.3">
      <c r="A18" s="7">
        <v>9</v>
      </c>
      <c r="B18" s="7" t="s">
        <v>81</v>
      </c>
      <c r="C18" s="7"/>
      <c r="D18" s="7"/>
      <c r="E18" s="7">
        <v>7.0000000000000007E-2</v>
      </c>
      <c r="F18" s="7"/>
      <c r="G18" s="7"/>
      <c r="H18" s="7"/>
      <c r="I18" s="6">
        <v>10000000</v>
      </c>
      <c r="J18" s="8">
        <f t="shared" si="0"/>
        <v>700000.00000000012</v>
      </c>
      <c r="K18" s="7"/>
    </row>
    <row r="19" spans="1:79" ht="23.25" customHeight="1" x14ac:dyDescent="0.3">
      <c r="A19" s="7">
        <v>10</v>
      </c>
      <c r="B19" s="7" t="s">
        <v>82</v>
      </c>
      <c r="C19" s="7"/>
      <c r="D19" s="7"/>
      <c r="E19" s="7">
        <v>0.04</v>
      </c>
      <c r="F19" s="7"/>
      <c r="G19" s="7"/>
      <c r="H19" s="7"/>
      <c r="I19" s="6">
        <v>10000000</v>
      </c>
      <c r="J19" s="8">
        <f t="shared" si="0"/>
        <v>400000</v>
      </c>
      <c r="K19" s="7"/>
    </row>
    <row r="20" spans="1:79" ht="23.25" customHeight="1" x14ac:dyDescent="0.3">
      <c r="A20" s="7">
        <v>11</v>
      </c>
      <c r="B20" s="7" t="s">
        <v>83</v>
      </c>
      <c r="C20" s="7"/>
      <c r="D20" s="7"/>
      <c r="E20" s="7">
        <v>5.6000000000000001E-2</v>
      </c>
      <c r="F20" s="7"/>
      <c r="G20" s="7"/>
      <c r="H20" s="7"/>
      <c r="I20" s="6">
        <v>10000000</v>
      </c>
      <c r="J20" s="8">
        <f t="shared" si="0"/>
        <v>560000</v>
      </c>
      <c r="K20" s="7"/>
    </row>
    <row r="21" spans="1:79" ht="23.25" customHeight="1" x14ac:dyDescent="0.3">
      <c r="A21" s="7">
        <v>12</v>
      </c>
      <c r="B21" s="7" t="s">
        <v>86</v>
      </c>
      <c r="C21" s="7"/>
      <c r="D21" s="7"/>
      <c r="E21" s="7">
        <v>7.0000000000000007E-2</v>
      </c>
      <c r="F21" s="7"/>
      <c r="G21" s="7"/>
      <c r="H21" s="7"/>
      <c r="I21" s="6">
        <v>10000000</v>
      </c>
      <c r="J21" s="8">
        <f t="shared" si="0"/>
        <v>700000.00000000012</v>
      </c>
      <c r="K21" s="7"/>
    </row>
    <row r="22" spans="1:79" ht="23.25" customHeight="1" x14ac:dyDescent="0.3">
      <c r="A22" s="7">
        <v>13</v>
      </c>
      <c r="B22" s="7" t="s">
        <v>90</v>
      </c>
      <c r="C22" s="7"/>
      <c r="D22" s="7"/>
      <c r="E22" s="7">
        <v>0.12</v>
      </c>
      <c r="F22" s="7"/>
      <c r="G22" s="7"/>
      <c r="H22" s="7"/>
      <c r="I22" s="6">
        <v>10000000</v>
      </c>
      <c r="J22" s="8">
        <f t="shared" si="0"/>
        <v>1200000</v>
      </c>
      <c r="K22" s="7"/>
    </row>
    <row r="23" spans="1:79" ht="23.25" customHeight="1" x14ac:dyDescent="0.3">
      <c r="A23" s="7">
        <v>14</v>
      </c>
      <c r="B23" s="7" t="s">
        <v>94</v>
      </c>
      <c r="C23" s="7"/>
      <c r="D23" s="7"/>
      <c r="E23" s="7">
        <v>0.1</v>
      </c>
      <c r="F23" s="7"/>
      <c r="G23" s="7"/>
      <c r="H23" s="7"/>
      <c r="I23" s="6">
        <v>10000000</v>
      </c>
      <c r="J23" s="8">
        <f t="shared" si="0"/>
        <v>1000000</v>
      </c>
      <c r="K23" s="7"/>
    </row>
    <row r="24" spans="1:79" ht="23.25" customHeight="1" x14ac:dyDescent="0.3">
      <c r="A24" s="7">
        <v>15</v>
      </c>
      <c r="B24" s="7" t="s">
        <v>95</v>
      </c>
      <c r="C24" s="7"/>
      <c r="D24" s="7"/>
      <c r="E24" s="7">
        <v>0.06</v>
      </c>
      <c r="F24" s="7"/>
      <c r="G24" s="7"/>
      <c r="H24" s="7"/>
      <c r="I24" s="6">
        <v>10000000</v>
      </c>
      <c r="J24" s="8">
        <f t="shared" si="0"/>
        <v>600000</v>
      </c>
      <c r="K24" s="7"/>
    </row>
    <row r="25" spans="1:79" s="59" customFormat="1" x14ac:dyDescent="0.3">
      <c r="A25" s="57"/>
      <c r="B25" s="57" t="s">
        <v>97</v>
      </c>
      <c r="C25" s="57"/>
      <c r="D25" s="57"/>
      <c r="E25" s="130">
        <f>SUM(E8:E24)</f>
        <v>1.1600000000000001</v>
      </c>
      <c r="F25" s="57">
        <f>SUM(F8:F24)</f>
        <v>0</v>
      </c>
      <c r="G25" s="57">
        <f>SUM(G8:G24)</f>
        <v>0</v>
      </c>
      <c r="H25" s="57">
        <f>SUM(H8:H24)</f>
        <v>0</v>
      </c>
      <c r="I25" s="60"/>
      <c r="J25" s="60">
        <f>SUM(J8:J24)</f>
        <v>11600000</v>
      </c>
      <c r="K25" s="57"/>
      <c r="L25" s="58"/>
      <c r="M25" s="58"/>
      <c r="N25" s="58"/>
      <c r="O25" s="58"/>
      <c r="P25" s="58"/>
      <c r="Q25" s="58"/>
      <c r="R25" s="58"/>
      <c r="S25" s="58"/>
      <c r="T25" s="58"/>
      <c r="U25" s="58"/>
      <c r="V25" s="58"/>
      <c r="W25" s="58"/>
      <c r="X25" s="58"/>
      <c r="Y25" s="58"/>
      <c r="Z25" s="58"/>
      <c r="AA25" s="58"/>
      <c r="AB25" s="58"/>
      <c r="AC25" s="58"/>
      <c r="AD25" s="58"/>
      <c r="AE25" s="58"/>
      <c r="AF25" s="58"/>
      <c r="AG25" s="58"/>
      <c r="AH25" s="58"/>
      <c r="AI25" s="58"/>
      <c r="AJ25" s="58"/>
      <c r="AK25" s="58"/>
      <c r="AL25" s="58"/>
      <c r="AM25" s="58"/>
      <c r="AN25" s="58"/>
      <c r="AO25" s="58"/>
      <c r="AP25" s="58"/>
      <c r="AQ25" s="58"/>
      <c r="AR25" s="58"/>
      <c r="AS25" s="58"/>
      <c r="AT25" s="58"/>
      <c r="AU25" s="58"/>
      <c r="AV25" s="58"/>
      <c r="AW25" s="58"/>
      <c r="AX25" s="58"/>
      <c r="AY25" s="58"/>
      <c r="AZ25" s="58"/>
      <c r="BA25" s="58"/>
      <c r="BB25" s="58"/>
      <c r="BC25" s="58"/>
      <c r="BD25" s="58"/>
      <c r="BE25" s="58"/>
      <c r="BF25" s="58"/>
      <c r="BG25" s="58"/>
      <c r="BH25" s="58"/>
      <c r="BI25" s="58"/>
      <c r="BJ25" s="58"/>
      <c r="BK25" s="58"/>
      <c r="BL25" s="58"/>
      <c r="BM25" s="58"/>
      <c r="BN25" s="58"/>
      <c r="BO25" s="58"/>
      <c r="BP25" s="58"/>
      <c r="BQ25" s="58"/>
      <c r="BR25" s="58"/>
      <c r="BS25" s="58"/>
      <c r="BT25" s="58"/>
      <c r="BU25" s="58"/>
      <c r="BV25" s="58"/>
      <c r="BW25" s="58"/>
      <c r="BX25" s="58"/>
      <c r="BY25" s="58"/>
      <c r="BZ25" s="58"/>
      <c r="CA25" s="58"/>
    </row>
    <row r="26" spans="1:79" x14ac:dyDescent="0.3">
      <c r="A26" s="16"/>
      <c r="B26" s="16" t="s">
        <v>98</v>
      </c>
      <c r="C26" s="131">
        <f>E25+H25</f>
        <v>1.1600000000000001</v>
      </c>
      <c r="D26" s="132"/>
      <c r="E26" s="132"/>
      <c r="F26" s="132"/>
      <c r="G26" s="132"/>
      <c r="H26" s="133"/>
      <c r="I26" s="16"/>
      <c r="J26" s="56"/>
      <c r="K26" s="16"/>
    </row>
    <row r="28" spans="1:79" x14ac:dyDescent="0.3">
      <c r="J28" s="87"/>
    </row>
    <row r="29" spans="1:79" x14ac:dyDescent="0.3">
      <c r="E29" s="34"/>
    </row>
  </sheetData>
  <mergeCells count="12">
    <mergeCell ref="C26:H26"/>
    <mergeCell ref="A1:K1"/>
    <mergeCell ref="A2:K2"/>
    <mergeCell ref="F4:H4"/>
    <mergeCell ref="C3:E3"/>
    <mergeCell ref="F3:H3"/>
    <mergeCell ref="C4:E4"/>
    <mergeCell ref="I3:I5"/>
    <mergeCell ref="J3:J5"/>
    <mergeCell ref="K3:K5"/>
    <mergeCell ref="B3:B6"/>
    <mergeCell ref="A3:A6"/>
  </mergeCell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topLeftCell="A13" zoomScale="71" zoomScaleNormal="71" workbookViewId="0">
      <pane xSplit="12" topLeftCell="M1" activePane="topRight" state="frozen"/>
      <selection activeCell="A7" sqref="A7"/>
      <selection pane="topRight" activeCell="D19" sqref="C19:I20"/>
    </sheetView>
  </sheetViews>
  <sheetFormatPr defaultRowHeight="18.75" x14ac:dyDescent="0.3"/>
  <cols>
    <col min="1" max="1" width="5.5" style="66" customWidth="1"/>
    <col min="2" max="2" width="29.25" style="5" customWidth="1"/>
    <col min="3" max="3" width="9.375" style="5" customWidth="1"/>
    <col min="4" max="4" width="17" style="5" customWidth="1"/>
    <col min="5" max="5" width="22.75" style="5" customWidth="1"/>
    <col min="6" max="6" width="1.875" style="5" hidden="1" customWidth="1"/>
    <col min="7" max="7" width="11.75" style="5" customWidth="1"/>
    <col min="8" max="8" width="21.25" style="5" customWidth="1"/>
    <col min="9" max="9" width="22" style="5" customWidth="1"/>
    <col min="10" max="10" width="18.5" style="5" hidden="1" customWidth="1"/>
    <col min="11" max="11" width="20.125" style="17" customWidth="1"/>
    <col min="12" max="12" width="17" style="5" bestFit="1" customWidth="1"/>
    <col min="13" max="16384" width="9" style="5"/>
  </cols>
  <sheetData>
    <row r="1" spans="1:13" ht="29.25" customHeight="1" x14ac:dyDescent="0.3">
      <c r="A1" s="92" t="s">
        <v>118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</row>
    <row r="2" spans="1:13" ht="19.5" customHeight="1" x14ac:dyDescent="0.3">
      <c r="A2" s="102" t="str">
        <f>Lua!A2</f>
        <v>(Kèm theo Thông báo  số 79/TB-UBND ngày 10/11/2025 của UBND xã Tân Kỳ)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</row>
    <row r="3" spans="1:13" ht="23.25" customHeight="1" x14ac:dyDescent="0.3">
      <c r="A3" s="97" t="s">
        <v>8</v>
      </c>
      <c r="B3" s="97" t="s">
        <v>57</v>
      </c>
      <c r="C3" s="97" t="s">
        <v>9</v>
      </c>
      <c r="D3" s="97"/>
      <c r="E3" s="97"/>
      <c r="F3" s="97"/>
      <c r="G3" s="97" t="s">
        <v>10</v>
      </c>
      <c r="H3" s="97"/>
      <c r="I3" s="97"/>
      <c r="J3" s="97"/>
      <c r="K3" s="98" t="s">
        <v>24</v>
      </c>
      <c r="L3" s="99" t="s">
        <v>25</v>
      </c>
      <c r="M3" s="12"/>
    </row>
    <row r="4" spans="1:13" x14ac:dyDescent="0.3">
      <c r="A4" s="97"/>
      <c r="B4" s="97"/>
      <c r="C4" s="97" t="s">
        <v>31</v>
      </c>
      <c r="D4" s="97"/>
      <c r="E4" s="97"/>
      <c r="F4" s="97"/>
      <c r="G4" s="97" t="s">
        <v>31</v>
      </c>
      <c r="H4" s="97"/>
      <c r="I4" s="97"/>
      <c r="J4" s="97"/>
      <c r="K4" s="98"/>
      <c r="L4" s="99"/>
      <c r="M4" s="12"/>
    </row>
    <row r="5" spans="1:13" ht="160.5" customHeight="1" x14ac:dyDescent="0.3">
      <c r="A5" s="97"/>
      <c r="B5" s="97"/>
      <c r="C5" s="44" t="s">
        <v>33</v>
      </c>
      <c r="D5" s="44" t="s">
        <v>34</v>
      </c>
      <c r="E5" s="44" t="s">
        <v>100</v>
      </c>
      <c r="F5" s="44" t="s">
        <v>35</v>
      </c>
      <c r="G5" s="44" t="s">
        <v>32</v>
      </c>
      <c r="H5" s="44" t="s">
        <v>36</v>
      </c>
      <c r="I5" s="44" t="s">
        <v>100</v>
      </c>
      <c r="J5" s="44" t="s">
        <v>35</v>
      </c>
      <c r="K5" s="98"/>
      <c r="L5" s="99"/>
      <c r="M5" s="12"/>
    </row>
    <row r="6" spans="1:13" ht="30.75" customHeight="1" x14ac:dyDescent="0.3">
      <c r="A6" s="13"/>
      <c r="B6" s="13"/>
      <c r="C6" s="13" t="s">
        <v>3</v>
      </c>
      <c r="D6" s="13" t="s">
        <v>3</v>
      </c>
      <c r="E6" s="13" t="s">
        <v>3</v>
      </c>
      <c r="F6" s="13" t="s">
        <v>3</v>
      </c>
      <c r="G6" s="13" t="s">
        <v>3</v>
      </c>
      <c r="H6" s="13" t="s">
        <v>3</v>
      </c>
      <c r="I6" s="13" t="s">
        <v>3</v>
      </c>
      <c r="J6" s="13" t="s">
        <v>3</v>
      </c>
      <c r="K6" s="46" t="s">
        <v>27</v>
      </c>
      <c r="L6" s="47" t="s">
        <v>28</v>
      </c>
      <c r="M6" s="12"/>
    </row>
    <row r="7" spans="1:13" x14ac:dyDescent="0.3">
      <c r="A7" s="13"/>
      <c r="B7" s="13">
        <v>1</v>
      </c>
      <c r="C7" s="13">
        <v>2</v>
      </c>
      <c r="D7" s="13">
        <v>3</v>
      </c>
      <c r="E7" s="13">
        <v>4</v>
      </c>
      <c r="F7" s="13">
        <v>5</v>
      </c>
      <c r="G7" s="13">
        <v>5</v>
      </c>
      <c r="H7" s="13">
        <v>6</v>
      </c>
      <c r="I7" s="13">
        <v>7</v>
      </c>
      <c r="J7" s="13">
        <v>9</v>
      </c>
      <c r="K7" s="13">
        <v>8</v>
      </c>
      <c r="L7" s="13">
        <v>9</v>
      </c>
      <c r="M7" s="12"/>
    </row>
    <row r="8" spans="1:13" x14ac:dyDescent="0.3">
      <c r="A8" s="63"/>
      <c r="B8" s="64" t="s">
        <v>60</v>
      </c>
      <c r="C8" s="7"/>
      <c r="D8" s="7"/>
      <c r="E8" s="7"/>
      <c r="F8" s="7"/>
      <c r="G8" s="7"/>
      <c r="H8" s="7"/>
      <c r="I8" s="7"/>
      <c r="J8" s="7"/>
      <c r="K8" s="6"/>
      <c r="L8" s="8">
        <f t="shared" ref="L8:L12" si="0">(C8+D8+E8+G8+H8+I8)*K8</f>
        <v>0</v>
      </c>
    </row>
    <row r="9" spans="1:13" x14ac:dyDescent="0.3">
      <c r="A9" s="63"/>
      <c r="B9" s="88" t="s">
        <v>116</v>
      </c>
      <c r="C9" s="7"/>
      <c r="D9" s="7"/>
      <c r="E9" s="7"/>
      <c r="F9" s="7"/>
      <c r="G9" s="7"/>
      <c r="H9" s="7"/>
      <c r="I9" s="7"/>
      <c r="J9" s="7"/>
      <c r="K9" s="6"/>
      <c r="L9" s="8"/>
    </row>
    <row r="10" spans="1:13" x14ac:dyDescent="0.3">
      <c r="A10" s="101">
        <v>1</v>
      </c>
      <c r="B10" s="100" t="s">
        <v>62</v>
      </c>
      <c r="C10" s="7"/>
      <c r="D10" s="7"/>
      <c r="E10" s="7"/>
      <c r="F10" s="7"/>
      <c r="G10" s="7"/>
      <c r="H10" s="7">
        <v>0.04</v>
      </c>
      <c r="I10" s="7"/>
      <c r="J10" s="7"/>
      <c r="K10" s="6">
        <v>10000000</v>
      </c>
      <c r="L10" s="8">
        <f>(C10+D10+E10+G10+H10+I10)*K10</f>
        <v>400000</v>
      </c>
    </row>
    <row r="11" spans="1:13" x14ac:dyDescent="0.3">
      <c r="A11" s="101"/>
      <c r="B11" s="100"/>
      <c r="C11" s="7"/>
      <c r="D11" s="7"/>
      <c r="E11" s="7"/>
      <c r="F11" s="7"/>
      <c r="G11" s="7"/>
      <c r="H11" s="7">
        <v>0.04</v>
      </c>
      <c r="I11" s="7"/>
      <c r="J11" s="7"/>
      <c r="K11" s="6">
        <v>10000000</v>
      </c>
      <c r="L11" s="8">
        <f>(C11+D11+E11+G11+H11+I11)*K11</f>
        <v>400000</v>
      </c>
    </row>
    <row r="12" spans="1:13" x14ac:dyDescent="0.3">
      <c r="A12" s="101"/>
      <c r="B12" s="100"/>
      <c r="C12" s="7"/>
      <c r="D12" s="7"/>
      <c r="E12" s="7"/>
      <c r="F12" s="7"/>
      <c r="G12" s="7"/>
      <c r="H12" s="7">
        <v>0.05</v>
      </c>
      <c r="I12" s="7"/>
      <c r="J12" s="7"/>
      <c r="K12" s="6">
        <v>10000000</v>
      </c>
      <c r="L12" s="8">
        <f t="shared" si="0"/>
        <v>500000</v>
      </c>
    </row>
    <row r="13" spans="1:13" x14ac:dyDescent="0.3">
      <c r="A13" s="54">
        <v>2</v>
      </c>
      <c r="B13" s="65" t="s">
        <v>71</v>
      </c>
      <c r="C13" s="7"/>
      <c r="D13" s="7"/>
      <c r="E13" s="7"/>
      <c r="F13" s="7"/>
      <c r="G13" s="7"/>
      <c r="H13" s="7">
        <v>0.03</v>
      </c>
      <c r="I13" s="7"/>
      <c r="J13" s="7"/>
      <c r="K13" s="6">
        <v>10000000</v>
      </c>
      <c r="L13" s="8">
        <f>(C13+D13+E13+G13+H13+I13)*K13</f>
        <v>300000</v>
      </c>
    </row>
    <row r="14" spans="1:13" x14ac:dyDescent="0.3">
      <c r="A14" s="54">
        <v>3</v>
      </c>
      <c r="B14" s="65" t="s">
        <v>86</v>
      </c>
      <c r="C14" s="7"/>
      <c r="D14" s="7"/>
      <c r="E14" s="7"/>
      <c r="F14" s="7"/>
      <c r="G14" s="7"/>
      <c r="H14" s="7"/>
      <c r="I14" s="7">
        <v>0.05</v>
      </c>
      <c r="J14" s="7"/>
      <c r="K14" s="18">
        <v>15000000</v>
      </c>
      <c r="L14" s="8">
        <f>(C14+D14+E14+G14+H14+I14)*K14</f>
        <v>750000</v>
      </c>
    </row>
    <row r="15" spans="1:13" x14ac:dyDescent="0.3">
      <c r="A15" s="54">
        <v>4</v>
      </c>
      <c r="B15" s="65" t="s">
        <v>87</v>
      </c>
      <c r="C15" s="7"/>
      <c r="D15" s="7"/>
      <c r="E15" s="7"/>
      <c r="F15" s="7"/>
      <c r="G15" s="7"/>
      <c r="H15" s="7">
        <v>0.02</v>
      </c>
      <c r="I15" s="7"/>
      <c r="J15" s="7"/>
      <c r="K15" s="6">
        <v>10000000</v>
      </c>
      <c r="L15" s="8">
        <f t="shared" ref="L15:L18" si="1">(C15+D15+E15+G15+H15+I15)*K15</f>
        <v>200000</v>
      </c>
    </row>
    <row r="16" spans="1:13" x14ac:dyDescent="0.3">
      <c r="A16" s="101">
        <v>5</v>
      </c>
      <c r="B16" s="100" t="s">
        <v>88</v>
      </c>
      <c r="C16" s="7"/>
      <c r="D16" s="7"/>
      <c r="E16" s="7"/>
      <c r="F16" s="7"/>
      <c r="G16" s="7"/>
      <c r="H16" s="7">
        <v>0.15</v>
      </c>
      <c r="I16" s="7"/>
      <c r="J16" s="7"/>
      <c r="K16" s="6">
        <v>10000000</v>
      </c>
      <c r="L16" s="8">
        <f t="shared" si="1"/>
        <v>1500000</v>
      </c>
    </row>
    <row r="17" spans="1:12" x14ac:dyDescent="0.3">
      <c r="A17" s="101"/>
      <c r="B17" s="100"/>
      <c r="C17" s="7"/>
      <c r="D17" s="7"/>
      <c r="E17" s="7"/>
      <c r="F17" s="7"/>
      <c r="G17" s="7">
        <v>0.04</v>
      </c>
      <c r="H17" s="7"/>
      <c r="I17" s="7"/>
      <c r="J17" s="7"/>
      <c r="K17" s="18">
        <v>6000000</v>
      </c>
      <c r="L17" s="8">
        <f t="shared" si="1"/>
        <v>240000</v>
      </c>
    </row>
    <row r="18" spans="1:12" x14ac:dyDescent="0.3">
      <c r="A18" s="54">
        <v>6</v>
      </c>
      <c r="B18" s="65" t="s">
        <v>92</v>
      </c>
      <c r="C18" s="7"/>
      <c r="D18" s="7"/>
      <c r="E18" s="7">
        <v>0.1</v>
      </c>
      <c r="F18" s="7"/>
      <c r="G18" s="7"/>
      <c r="H18" s="7"/>
      <c r="I18" s="7"/>
      <c r="J18" s="7"/>
      <c r="K18" s="18">
        <v>30000000</v>
      </c>
      <c r="L18" s="8">
        <f t="shared" si="1"/>
        <v>3000000</v>
      </c>
    </row>
    <row r="19" spans="1:12" s="55" customFormat="1" x14ac:dyDescent="0.3">
      <c r="A19" s="63"/>
      <c r="B19" s="16" t="s">
        <v>97</v>
      </c>
      <c r="C19" s="126">
        <f>SUM(C8:C18)</f>
        <v>0</v>
      </c>
      <c r="D19" s="126">
        <f t="shared" ref="D19:I19" si="2">SUM(D8:D18)</f>
        <v>0</v>
      </c>
      <c r="E19" s="126">
        <f t="shared" si="2"/>
        <v>0.1</v>
      </c>
      <c r="F19" s="126">
        <f t="shared" si="2"/>
        <v>0</v>
      </c>
      <c r="G19" s="126">
        <f t="shared" si="2"/>
        <v>0.04</v>
      </c>
      <c r="H19" s="126">
        <f t="shared" si="2"/>
        <v>0.32999999999999996</v>
      </c>
      <c r="I19" s="126">
        <f t="shared" si="2"/>
        <v>0.05</v>
      </c>
      <c r="J19" s="16">
        <f t="shared" ref="J19" si="3">SUM(J8:J18)</f>
        <v>0</v>
      </c>
      <c r="K19" s="56"/>
      <c r="L19" s="56">
        <f>SUM(L8:L18)</f>
        <v>7290000</v>
      </c>
    </row>
    <row r="20" spans="1:12" x14ac:dyDescent="0.3">
      <c r="A20" s="54"/>
      <c r="B20" s="16" t="s">
        <v>99</v>
      </c>
      <c r="C20" s="127">
        <f>C19+D19+E19+G19+H19+I19</f>
        <v>0.52</v>
      </c>
      <c r="D20" s="128"/>
      <c r="E20" s="128"/>
      <c r="F20" s="128"/>
      <c r="G20" s="128"/>
      <c r="H20" s="128"/>
      <c r="I20" s="129"/>
      <c r="J20" s="7"/>
      <c r="K20" s="18"/>
      <c r="L20" s="7"/>
    </row>
    <row r="22" spans="1:12" x14ac:dyDescent="0.3">
      <c r="L22" s="34"/>
    </row>
    <row r="23" spans="1:12" x14ac:dyDescent="0.3">
      <c r="L23" s="34"/>
    </row>
    <row r="24" spans="1:12" x14ac:dyDescent="0.3">
      <c r="L24" s="34"/>
    </row>
    <row r="25" spans="1:12" x14ac:dyDescent="0.3">
      <c r="L25" s="34"/>
    </row>
    <row r="26" spans="1:12" x14ac:dyDescent="0.3">
      <c r="L26" s="34"/>
    </row>
    <row r="27" spans="1:12" x14ac:dyDescent="0.3">
      <c r="L27" s="34"/>
    </row>
    <row r="33" spans="12:12" x14ac:dyDescent="0.3">
      <c r="L33" s="34"/>
    </row>
    <row r="34" spans="12:12" x14ac:dyDescent="0.3">
      <c r="L34" s="34"/>
    </row>
    <row r="35" spans="12:12" x14ac:dyDescent="0.3">
      <c r="L35" s="34"/>
    </row>
    <row r="36" spans="12:12" x14ac:dyDescent="0.3">
      <c r="L36" s="34"/>
    </row>
    <row r="37" spans="12:12" x14ac:dyDescent="0.3">
      <c r="L37" s="34"/>
    </row>
    <row r="38" spans="12:12" x14ac:dyDescent="0.3">
      <c r="L38" s="34"/>
    </row>
    <row r="39" spans="12:12" x14ac:dyDescent="0.3">
      <c r="L39" s="34"/>
    </row>
    <row r="41" spans="12:12" x14ac:dyDescent="0.3">
      <c r="L41" s="34"/>
    </row>
  </sheetData>
  <mergeCells count="15">
    <mergeCell ref="B16:B17"/>
    <mergeCell ref="A16:A17"/>
    <mergeCell ref="C20:I20"/>
    <mergeCell ref="A2:L2"/>
    <mergeCell ref="B10:B12"/>
    <mergeCell ref="A10:A12"/>
    <mergeCell ref="A1:L1"/>
    <mergeCell ref="G4:J4"/>
    <mergeCell ref="A3:A5"/>
    <mergeCell ref="B3:B5"/>
    <mergeCell ref="C3:F3"/>
    <mergeCell ref="G3:J3"/>
    <mergeCell ref="C4:F4"/>
    <mergeCell ref="K3:K5"/>
    <mergeCell ref="L3:L5"/>
  </mergeCells>
  <pageMargins left="0.7" right="0.7" top="0.75" bottom="0.75" header="0.3" footer="0.3"/>
  <pageSetup paperSize="8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73"/>
  <sheetViews>
    <sheetView topLeftCell="A40" zoomScale="77" zoomScaleNormal="77" workbookViewId="0">
      <selection activeCell="C54" sqref="C54:H54"/>
    </sheetView>
  </sheetViews>
  <sheetFormatPr defaultRowHeight="18.75" x14ac:dyDescent="0.3"/>
  <cols>
    <col min="1" max="1" width="4.625" style="5" customWidth="1"/>
    <col min="2" max="2" width="25.75" style="5" customWidth="1"/>
    <col min="3" max="3" width="20" style="5" customWidth="1"/>
    <col min="4" max="4" width="18.5" style="5" customWidth="1"/>
    <col min="5" max="5" width="16.875" style="5" customWidth="1"/>
    <col min="6" max="6" width="17.875" style="5" customWidth="1"/>
    <col min="7" max="7" width="19.125" style="5" customWidth="1"/>
    <col min="8" max="8" width="15.5" style="5" customWidth="1"/>
    <col min="9" max="9" width="19.5" style="34" customWidth="1"/>
    <col min="10" max="10" width="16.25" style="5" bestFit="1" customWidth="1"/>
    <col min="11" max="11" width="9" style="5"/>
    <col min="12" max="12" width="17.5" style="5" bestFit="1" customWidth="1"/>
    <col min="13" max="13" width="12" style="5" bestFit="1" customWidth="1"/>
    <col min="14" max="14" width="13.125" style="5" customWidth="1"/>
    <col min="15" max="15" width="13.5" style="5" customWidth="1"/>
    <col min="16" max="48" width="9" style="5"/>
    <col min="49" max="16384" width="9" style="3"/>
  </cols>
  <sheetData>
    <row r="1" spans="1:48" x14ac:dyDescent="0.3">
      <c r="A1" s="92" t="s">
        <v>119</v>
      </c>
      <c r="B1" s="92"/>
      <c r="C1" s="92"/>
      <c r="D1" s="92"/>
      <c r="E1" s="92"/>
      <c r="F1" s="92"/>
      <c r="G1" s="92"/>
      <c r="H1" s="92"/>
      <c r="I1" s="92"/>
      <c r="J1" s="92"/>
    </row>
    <row r="2" spans="1:48" ht="21" customHeight="1" x14ac:dyDescent="0.3">
      <c r="A2" s="102" t="str">
        <f>'cay lao nam'!A2:L2</f>
        <v>(Kèm theo Thông báo  số 79/TB-UBND ngày 10/11/2025 của UBND xã Tân Kỳ)</v>
      </c>
      <c r="B2" s="102"/>
      <c r="C2" s="102"/>
      <c r="D2" s="102"/>
      <c r="E2" s="102"/>
      <c r="F2" s="102"/>
      <c r="G2" s="102"/>
      <c r="H2" s="102"/>
      <c r="I2" s="102"/>
      <c r="J2" s="102"/>
    </row>
    <row r="3" spans="1:48" ht="19.5" customHeight="1" x14ac:dyDescent="0.3">
      <c r="A3" s="94" t="s">
        <v>8</v>
      </c>
      <c r="B3" s="94" t="s">
        <v>57</v>
      </c>
      <c r="C3" s="94" t="s">
        <v>9</v>
      </c>
      <c r="D3" s="94"/>
      <c r="E3" s="94"/>
      <c r="F3" s="94" t="s">
        <v>10</v>
      </c>
      <c r="G3" s="94"/>
      <c r="H3" s="94"/>
      <c r="I3" s="96" t="s">
        <v>29</v>
      </c>
      <c r="J3" s="94" t="s">
        <v>25</v>
      </c>
      <c r="K3" s="12"/>
      <c r="L3" s="12"/>
      <c r="M3" s="12"/>
      <c r="N3" s="12"/>
      <c r="O3" s="12"/>
    </row>
    <row r="4" spans="1:48" ht="15.75" customHeight="1" x14ac:dyDescent="0.3">
      <c r="A4" s="94"/>
      <c r="B4" s="94"/>
      <c r="C4" s="94" t="s">
        <v>12</v>
      </c>
      <c r="D4" s="94"/>
      <c r="E4" s="94"/>
      <c r="F4" s="94" t="s">
        <v>12</v>
      </c>
      <c r="G4" s="94"/>
      <c r="H4" s="94"/>
      <c r="I4" s="96"/>
      <c r="J4" s="94"/>
      <c r="K4" s="12"/>
      <c r="L4" s="12"/>
      <c r="M4" s="12"/>
      <c r="N4" s="12"/>
      <c r="O4" s="12"/>
    </row>
    <row r="5" spans="1:48" ht="79.5" customHeight="1" x14ac:dyDescent="0.3">
      <c r="A5" s="94"/>
      <c r="B5" s="94"/>
      <c r="C5" s="20" t="s">
        <v>16</v>
      </c>
      <c r="D5" s="20" t="s">
        <v>17</v>
      </c>
      <c r="E5" s="20" t="s">
        <v>18</v>
      </c>
      <c r="F5" s="20" t="s">
        <v>16</v>
      </c>
      <c r="G5" s="20" t="s">
        <v>22</v>
      </c>
      <c r="H5" s="20" t="s">
        <v>23</v>
      </c>
      <c r="I5" s="96"/>
      <c r="J5" s="94"/>
      <c r="K5" s="12"/>
      <c r="L5" s="12"/>
      <c r="M5" s="12"/>
      <c r="N5" s="12"/>
      <c r="O5" s="12"/>
    </row>
    <row r="6" spans="1:48" s="68" customFormat="1" ht="19.5" customHeight="1" x14ac:dyDescent="0.3">
      <c r="A6" s="21"/>
      <c r="B6" s="21"/>
      <c r="C6" s="21" t="s">
        <v>3</v>
      </c>
      <c r="D6" s="21" t="s">
        <v>3</v>
      </c>
      <c r="E6" s="21" t="s">
        <v>3</v>
      </c>
      <c r="F6" s="21" t="s">
        <v>3</v>
      </c>
      <c r="G6" s="21" t="s">
        <v>3</v>
      </c>
      <c r="H6" s="21" t="s">
        <v>3</v>
      </c>
      <c r="I6" s="47" t="s">
        <v>38</v>
      </c>
      <c r="J6" s="21" t="s">
        <v>39</v>
      </c>
      <c r="K6" s="67"/>
      <c r="L6" s="67"/>
      <c r="M6" s="67"/>
      <c r="N6" s="67"/>
      <c r="O6" s="67"/>
      <c r="P6" s="62"/>
      <c r="Q6" s="62"/>
      <c r="R6" s="62"/>
      <c r="S6" s="62"/>
      <c r="T6" s="62"/>
      <c r="U6" s="62"/>
      <c r="V6" s="62"/>
      <c r="W6" s="62"/>
      <c r="X6" s="62"/>
      <c r="Y6" s="62"/>
      <c r="Z6" s="62"/>
      <c r="AA6" s="62"/>
      <c r="AB6" s="62"/>
      <c r="AC6" s="62"/>
      <c r="AD6" s="62"/>
      <c r="AE6" s="62"/>
      <c r="AF6" s="62"/>
      <c r="AG6" s="62"/>
      <c r="AH6" s="62"/>
      <c r="AI6" s="62"/>
      <c r="AJ6" s="62"/>
      <c r="AK6" s="62"/>
      <c r="AL6" s="62"/>
      <c r="AM6" s="62"/>
      <c r="AN6" s="62"/>
      <c r="AO6" s="62"/>
      <c r="AP6" s="62"/>
      <c r="AQ6" s="62"/>
      <c r="AR6" s="62"/>
      <c r="AS6" s="62"/>
      <c r="AT6" s="62"/>
      <c r="AU6" s="62"/>
      <c r="AV6" s="62"/>
    </row>
    <row r="7" spans="1:48" ht="14.25" customHeight="1" x14ac:dyDescent="0.3">
      <c r="A7" s="13"/>
      <c r="B7" s="21">
        <v>1</v>
      </c>
      <c r="C7" s="21">
        <v>2</v>
      </c>
      <c r="D7" s="21">
        <v>3</v>
      </c>
      <c r="E7" s="21">
        <v>4</v>
      </c>
      <c r="F7" s="21">
        <v>5</v>
      </c>
      <c r="G7" s="21">
        <v>6</v>
      </c>
      <c r="H7" s="21">
        <v>7</v>
      </c>
      <c r="I7" s="47">
        <v>8</v>
      </c>
      <c r="J7" s="21">
        <v>9</v>
      </c>
      <c r="K7" s="12"/>
      <c r="L7" s="12"/>
      <c r="M7" s="12"/>
      <c r="N7" s="12"/>
      <c r="O7" s="12"/>
    </row>
    <row r="8" spans="1:48" x14ac:dyDescent="0.3">
      <c r="A8" s="54"/>
      <c r="B8" s="64" t="s">
        <v>60</v>
      </c>
      <c r="C8" s="7"/>
      <c r="D8" s="7"/>
      <c r="E8" s="7"/>
      <c r="F8" s="7"/>
      <c r="G8" s="7"/>
      <c r="H8" s="7"/>
      <c r="I8" s="8"/>
      <c r="J8" s="8">
        <f t="shared" ref="J8:J19" si="0">(C8+D8+E8+F8+G8+H8)*I8</f>
        <v>0</v>
      </c>
    </row>
    <row r="9" spans="1:48" x14ac:dyDescent="0.3">
      <c r="A9" s="74"/>
      <c r="B9" s="77" t="s">
        <v>103</v>
      </c>
      <c r="C9" s="7"/>
      <c r="D9" s="7"/>
      <c r="E9" s="7"/>
      <c r="F9" s="7"/>
      <c r="G9" s="7"/>
      <c r="H9" s="7"/>
      <c r="I9" s="8"/>
      <c r="J9" s="8"/>
    </row>
    <row r="10" spans="1:48" x14ac:dyDescent="0.3">
      <c r="A10" s="13">
        <v>1</v>
      </c>
      <c r="B10" s="78" t="s">
        <v>84</v>
      </c>
      <c r="C10" s="13"/>
      <c r="D10" s="13"/>
      <c r="E10" s="13"/>
      <c r="F10" s="7"/>
      <c r="G10" s="13">
        <f>0.04</f>
        <v>0.04</v>
      </c>
      <c r="H10" s="13"/>
      <c r="I10" s="6">
        <v>5000000</v>
      </c>
      <c r="J10" s="14">
        <f>G10*I10</f>
        <v>200000</v>
      </c>
    </row>
    <row r="11" spans="1:48" x14ac:dyDescent="0.3">
      <c r="A11" s="13">
        <v>2</v>
      </c>
      <c r="B11" s="78" t="s">
        <v>73</v>
      </c>
      <c r="C11" s="13"/>
      <c r="D11" s="13"/>
      <c r="E11" s="13"/>
      <c r="F11" s="13"/>
      <c r="G11" s="13">
        <f>0.04</f>
        <v>0.04</v>
      </c>
      <c r="H11" s="13"/>
      <c r="I11" s="6">
        <v>5000000</v>
      </c>
      <c r="J11" s="14">
        <f>G11*I11</f>
        <v>200000</v>
      </c>
    </row>
    <row r="12" spans="1:48" x14ac:dyDescent="0.3">
      <c r="A12" s="74"/>
      <c r="B12" s="77" t="s">
        <v>104</v>
      </c>
      <c r="C12" s="7"/>
      <c r="D12" s="7"/>
      <c r="E12" s="7"/>
      <c r="F12" s="7"/>
      <c r="G12" s="7"/>
      <c r="H12" s="7"/>
      <c r="I12" s="8"/>
      <c r="J12" s="8"/>
    </row>
    <row r="13" spans="1:48" s="4" customFormat="1" x14ac:dyDescent="0.3">
      <c r="A13" s="101">
        <v>1</v>
      </c>
      <c r="B13" s="100" t="s">
        <v>61</v>
      </c>
      <c r="C13" s="7"/>
      <c r="D13" s="7">
        <v>0.12</v>
      </c>
      <c r="E13" s="7"/>
      <c r="F13" s="7"/>
      <c r="G13" s="7"/>
      <c r="H13" s="7"/>
      <c r="I13" s="6">
        <v>10000000</v>
      </c>
      <c r="J13" s="8">
        <f t="shared" si="0"/>
        <v>1200000</v>
      </c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</row>
    <row r="14" spans="1:48" s="4" customFormat="1" x14ac:dyDescent="0.3">
      <c r="A14" s="101"/>
      <c r="B14" s="100"/>
      <c r="C14" s="7"/>
      <c r="D14" s="7">
        <f>0.1+0.1</f>
        <v>0.2</v>
      </c>
      <c r="E14" s="7"/>
      <c r="F14" s="7"/>
      <c r="G14" s="7"/>
      <c r="H14" s="7"/>
      <c r="I14" s="6">
        <v>10000000</v>
      </c>
      <c r="J14" s="8">
        <f t="shared" si="0"/>
        <v>2000000</v>
      </c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</row>
    <row r="15" spans="1:48" s="4" customFormat="1" x14ac:dyDescent="0.3">
      <c r="A15" s="101"/>
      <c r="B15" s="100"/>
      <c r="C15" s="7"/>
      <c r="D15" s="7">
        <v>0.13</v>
      </c>
      <c r="E15" s="7"/>
      <c r="F15" s="7"/>
      <c r="G15" s="7"/>
      <c r="H15" s="7"/>
      <c r="I15" s="6">
        <v>10000000</v>
      </c>
      <c r="J15" s="8">
        <f t="shared" si="0"/>
        <v>1300000</v>
      </c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</row>
    <row r="16" spans="1:48" s="4" customFormat="1" x14ac:dyDescent="0.3">
      <c r="A16" s="101">
        <v>2</v>
      </c>
      <c r="B16" s="100" t="s">
        <v>62</v>
      </c>
      <c r="C16" s="7"/>
      <c r="D16" s="7">
        <v>0.1</v>
      </c>
      <c r="E16" s="7"/>
      <c r="F16" s="7"/>
      <c r="G16" s="7"/>
      <c r="H16" s="7"/>
      <c r="I16" s="6">
        <v>10000000</v>
      </c>
      <c r="J16" s="8">
        <f t="shared" si="0"/>
        <v>1000000</v>
      </c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</row>
    <row r="17" spans="1:48" s="4" customFormat="1" x14ac:dyDescent="0.3">
      <c r="A17" s="101"/>
      <c r="B17" s="100"/>
      <c r="C17" s="7"/>
      <c r="D17" s="7">
        <v>0.05</v>
      </c>
      <c r="E17" s="7"/>
      <c r="F17" s="7"/>
      <c r="G17" s="7"/>
      <c r="H17" s="7"/>
      <c r="I17" s="6">
        <v>10000000</v>
      </c>
      <c r="J17" s="8">
        <f t="shared" si="0"/>
        <v>500000</v>
      </c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</row>
    <row r="18" spans="1:48" s="4" customFormat="1" x14ac:dyDescent="0.3">
      <c r="A18" s="101">
        <v>3</v>
      </c>
      <c r="B18" s="100" t="s">
        <v>63</v>
      </c>
      <c r="C18" s="7"/>
      <c r="D18" s="7">
        <v>0.45</v>
      </c>
      <c r="E18" s="7"/>
      <c r="F18" s="7"/>
      <c r="G18" s="7"/>
      <c r="H18" s="7"/>
      <c r="I18" s="6">
        <v>10000000</v>
      </c>
      <c r="J18" s="8">
        <f t="shared" si="0"/>
        <v>4500000</v>
      </c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</row>
    <row r="19" spans="1:48" s="4" customFormat="1" x14ac:dyDescent="0.3">
      <c r="A19" s="101"/>
      <c r="B19" s="100"/>
      <c r="C19" s="7"/>
      <c r="D19" s="7">
        <v>0.1</v>
      </c>
      <c r="E19" s="7"/>
      <c r="F19" s="7"/>
      <c r="G19" s="7"/>
      <c r="H19" s="7"/>
      <c r="I19" s="6">
        <v>10000000</v>
      </c>
      <c r="J19" s="8">
        <f t="shared" si="0"/>
        <v>1000000</v>
      </c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</row>
    <row r="20" spans="1:48" s="4" customFormat="1" x14ac:dyDescent="0.3">
      <c r="A20" s="54">
        <v>4</v>
      </c>
      <c r="B20" s="65" t="s">
        <v>64</v>
      </c>
      <c r="C20" s="7"/>
      <c r="D20" s="7">
        <v>0.08</v>
      </c>
      <c r="E20" s="7"/>
      <c r="F20" s="7"/>
      <c r="G20" s="7"/>
      <c r="H20" s="7"/>
      <c r="I20" s="6">
        <v>10000000</v>
      </c>
      <c r="J20" s="8">
        <f t="shared" ref="J20:J50" si="1">(C20+D20+E20+F20+G20+H20)*I20</f>
        <v>800000</v>
      </c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</row>
    <row r="21" spans="1:48" s="4" customFormat="1" x14ac:dyDescent="0.3">
      <c r="A21" s="101">
        <v>5</v>
      </c>
      <c r="B21" s="100" t="s">
        <v>65</v>
      </c>
      <c r="C21" s="7"/>
      <c r="D21" s="7">
        <v>7.0000000000000007E-2</v>
      </c>
      <c r="E21" s="7"/>
      <c r="F21" s="7"/>
      <c r="G21" s="7"/>
      <c r="H21" s="7"/>
      <c r="I21" s="6">
        <v>10000000</v>
      </c>
      <c r="J21" s="8">
        <f t="shared" si="1"/>
        <v>700000.00000000012</v>
      </c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</row>
    <row r="22" spans="1:48" s="4" customFormat="1" x14ac:dyDescent="0.3">
      <c r="A22" s="101"/>
      <c r="B22" s="100"/>
      <c r="C22" s="7"/>
      <c r="D22" s="7">
        <v>0.05</v>
      </c>
      <c r="E22" s="7"/>
      <c r="F22" s="7"/>
      <c r="G22" s="7"/>
      <c r="H22" s="7"/>
      <c r="I22" s="6">
        <v>10000000</v>
      </c>
      <c r="J22" s="8">
        <f t="shared" si="1"/>
        <v>500000</v>
      </c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</row>
    <row r="23" spans="1:48" s="4" customFormat="1" x14ac:dyDescent="0.3">
      <c r="A23" s="101">
        <v>6</v>
      </c>
      <c r="B23" s="100" t="s">
        <v>66</v>
      </c>
      <c r="C23" s="7"/>
      <c r="D23" s="7">
        <v>0.13</v>
      </c>
      <c r="E23" s="7"/>
      <c r="F23" s="7"/>
      <c r="G23" s="7"/>
      <c r="H23" s="7"/>
      <c r="I23" s="6">
        <v>10000000</v>
      </c>
      <c r="J23" s="8">
        <f t="shared" si="1"/>
        <v>1300000</v>
      </c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</row>
    <row r="24" spans="1:48" s="4" customFormat="1" x14ac:dyDescent="0.3">
      <c r="A24" s="101"/>
      <c r="B24" s="100"/>
      <c r="C24" s="7"/>
      <c r="D24" s="7">
        <v>0.01</v>
      </c>
      <c r="E24" s="7"/>
      <c r="F24" s="7"/>
      <c r="G24" s="7"/>
      <c r="H24" s="7"/>
      <c r="I24" s="6">
        <v>10000000</v>
      </c>
      <c r="J24" s="8">
        <f t="shared" si="1"/>
        <v>100000</v>
      </c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</row>
    <row r="25" spans="1:48" s="4" customFormat="1" x14ac:dyDescent="0.3">
      <c r="A25" s="54">
        <v>7</v>
      </c>
      <c r="B25" s="65" t="s">
        <v>67</v>
      </c>
      <c r="C25" s="7"/>
      <c r="D25" s="7">
        <v>0.1</v>
      </c>
      <c r="E25" s="7"/>
      <c r="F25" s="7"/>
      <c r="G25" s="7"/>
      <c r="H25" s="7"/>
      <c r="I25" s="6">
        <v>10000000</v>
      </c>
      <c r="J25" s="8">
        <f t="shared" si="1"/>
        <v>1000000</v>
      </c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</row>
    <row r="26" spans="1:48" s="4" customFormat="1" x14ac:dyDescent="0.3">
      <c r="A26" s="54">
        <v>8</v>
      </c>
      <c r="B26" s="65" t="s">
        <v>68</v>
      </c>
      <c r="C26" s="7"/>
      <c r="D26" s="7">
        <v>7.0000000000000007E-2</v>
      </c>
      <c r="E26" s="7"/>
      <c r="F26" s="7"/>
      <c r="G26" s="7"/>
      <c r="H26" s="7"/>
      <c r="I26" s="6">
        <v>10000000</v>
      </c>
      <c r="J26" s="8">
        <f t="shared" si="1"/>
        <v>700000.00000000012</v>
      </c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</row>
    <row r="27" spans="1:48" s="4" customFormat="1" x14ac:dyDescent="0.3">
      <c r="A27" s="54">
        <v>9</v>
      </c>
      <c r="B27" s="65" t="s">
        <v>69</v>
      </c>
      <c r="C27" s="7"/>
      <c r="D27" s="7">
        <v>2.5000000000000001E-2</v>
      </c>
      <c r="E27" s="7"/>
      <c r="F27" s="7"/>
      <c r="G27" s="7"/>
      <c r="H27" s="7"/>
      <c r="I27" s="6">
        <v>10000000</v>
      </c>
      <c r="J27" s="8">
        <f t="shared" si="1"/>
        <v>250000</v>
      </c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</row>
    <row r="28" spans="1:48" s="4" customFormat="1" x14ac:dyDescent="0.3">
      <c r="A28" s="54">
        <v>10</v>
      </c>
      <c r="B28" s="65" t="s">
        <v>70</v>
      </c>
      <c r="C28" s="7"/>
      <c r="D28" s="7">
        <v>0.04</v>
      </c>
      <c r="E28" s="7"/>
      <c r="F28" s="7"/>
      <c r="G28" s="7"/>
      <c r="H28" s="7"/>
      <c r="I28" s="6">
        <v>10000000</v>
      </c>
      <c r="J28" s="8">
        <f t="shared" si="1"/>
        <v>400000</v>
      </c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</row>
    <row r="29" spans="1:48" s="4" customFormat="1" x14ac:dyDescent="0.3">
      <c r="A29" s="101">
        <v>11</v>
      </c>
      <c r="B29" s="100" t="s">
        <v>72</v>
      </c>
      <c r="C29" s="7"/>
      <c r="D29" s="7"/>
      <c r="E29" s="7"/>
      <c r="F29" s="7"/>
      <c r="G29" s="7">
        <v>0.05</v>
      </c>
      <c r="H29" s="7"/>
      <c r="I29" s="6">
        <v>5000000</v>
      </c>
      <c r="J29" s="8">
        <f t="shared" si="1"/>
        <v>250000</v>
      </c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</row>
    <row r="30" spans="1:48" s="4" customFormat="1" x14ac:dyDescent="0.3">
      <c r="A30" s="101"/>
      <c r="B30" s="100"/>
      <c r="C30" s="7"/>
      <c r="D30" s="7">
        <v>0.02</v>
      </c>
      <c r="E30" s="7"/>
      <c r="F30" s="7"/>
      <c r="G30" s="7"/>
      <c r="H30" s="7"/>
      <c r="I30" s="6">
        <v>10000000</v>
      </c>
      <c r="J30" s="8">
        <f t="shared" si="1"/>
        <v>200000</v>
      </c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</row>
    <row r="31" spans="1:48" s="4" customFormat="1" x14ac:dyDescent="0.3">
      <c r="A31" s="54">
        <v>12</v>
      </c>
      <c r="B31" s="65" t="s">
        <v>73</v>
      </c>
      <c r="C31" s="7"/>
      <c r="D31" s="7"/>
      <c r="E31" s="7"/>
      <c r="F31" s="7"/>
      <c r="G31" s="7">
        <v>0.04</v>
      </c>
      <c r="H31" s="7"/>
      <c r="I31" s="6">
        <v>5000000</v>
      </c>
      <c r="J31" s="8">
        <f t="shared" si="1"/>
        <v>200000</v>
      </c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</row>
    <row r="32" spans="1:48" s="4" customFormat="1" x14ac:dyDescent="0.3">
      <c r="A32" s="54">
        <v>13</v>
      </c>
      <c r="B32" s="65" t="s">
        <v>76</v>
      </c>
      <c r="C32" s="7"/>
      <c r="D32" s="7">
        <v>0.18</v>
      </c>
      <c r="E32" s="7"/>
      <c r="F32" s="7"/>
      <c r="G32" s="7"/>
      <c r="H32" s="7"/>
      <c r="I32" s="6">
        <v>10000000</v>
      </c>
      <c r="J32" s="8">
        <f t="shared" si="1"/>
        <v>1800000</v>
      </c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</row>
    <row r="33" spans="1:48" s="4" customFormat="1" x14ac:dyDescent="0.3">
      <c r="A33" s="101">
        <v>14</v>
      </c>
      <c r="B33" s="100" t="s">
        <v>77</v>
      </c>
      <c r="C33" s="7"/>
      <c r="D33" s="7">
        <v>7.0000000000000007E-2</v>
      </c>
      <c r="E33" s="7"/>
      <c r="F33" s="7"/>
      <c r="G33" s="7"/>
      <c r="H33" s="7"/>
      <c r="I33" s="6">
        <v>10000000</v>
      </c>
      <c r="J33" s="8">
        <f t="shared" si="1"/>
        <v>700000.00000000012</v>
      </c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</row>
    <row r="34" spans="1:48" s="4" customFormat="1" x14ac:dyDescent="0.3">
      <c r="A34" s="101"/>
      <c r="B34" s="100"/>
      <c r="C34" s="7"/>
      <c r="D34" s="7">
        <v>0.01</v>
      </c>
      <c r="E34" s="7"/>
      <c r="F34" s="7"/>
      <c r="G34" s="7"/>
      <c r="H34" s="7"/>
      <c r="I34" s="6">
        <v>10000000</v>
      </c>
      <c r="J34" s="8">
        <f t="shared" si="1"/>
        <v>100000</v>
      </c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</row>
    <row r="35" spans="1:48" s="4" customFormat="1" x14ac:dyDescent="0.3">
      <c r="A35" s="101">
        <v>15</v>
      </c>
      <c r="B35" s="100" t="s">
        <v>96</v>
      </c>
      <c r="C35" s="7"/>
      <c r="D35" s="7"/>
      <c r="E35" s="7"/>
      <c r="F35" s="7"/>
      <c r="G35" s="7">
        <v>0.01</v>
      </c>
      <c r="H35" s="7"/>
      <c r="I35" s="6">
        <v>5000000</v>
      </c>
      <c r="J35" s="8">
        <f t="shared" si="1"/>
        <v>50000</v>
      </c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</row>
    <row r="36" spans="1:48" s="4" customFormat="1" x14ac:dyDescent="0.3">
      <c r="A36" s="101"/>
      <c r="B36" s="100"/>
      <c r="C36" s="7"/>
      <c r="D36" s="7">
        <v>0.08</v>
      </c>
      <c r="E36" s="7"/>
      <c r="F36" s="7"/>
      <c r="G36" s="7"/>
      <c r="H36" s="7"/>
      <c r="I36" s="6">
        <v>10000000</v>
      </c>
      <c r="J36" s="8">
        <f t="shared" si="1"/>
        <v>800000</v>
      </c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</row>
    <row r="37" spans="1:48" s="4" customFormat="1" x14ac:dyDescent="0.3">
      <c r="A37" s="54">
        <v>16</v>
      </c>
      <c r="B37" s="65" t="s">
        <v>79</v>
      </c>
      <c r="C37" s="7"/>
      <c r="D37" s="7">
        <v>0.05</v>
      </c>
      <c r="E37" s="7"/>
      <c r="F37" s="7"/>
      <c r="G37" s="7"/>
      <c r="H37" s="7"/>
      <c r="I37" s="6">
        <v>10000000</v>
      </c>
      <c r="J37" s="8">
        <f t="shared" si="1"/>
        <v>500000</v>
      </c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</row>
    <row r="38" spans="1:48" s="4" customFormat="1" x14ac:dyDescent="0.3">
      <c r="A38" s="54">
        <v>17</v>
      </c>
      <c r="B38" s="65" t="s">
        <v>81</v>
      </c>
      <c r="C38" s="7"/>
      <c r="D38" s="7">
        <v>3.7999999999999999E-2</v>
      </c>
      <c r="E38" s="7"/>
      <c r="F38" s="7"/>
      <c r="G38" s="7"/>
      <c r="H38" s="7"/>
      <c r="I38" s="6">
        <v>10000000</v>
      </c>
      <c r="J38" s="8">
        <f t="shared" si="1"/>
        <v>380000</v>
      </c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</row>
    <row r="39" spans="1:48" s="4" customFormat="1" x14ac:dyDescent="0.3">
      <c r="A39" s="101">
        <v>18</v>
      </c>
      <c r="B39" s="100" t="s">
        <v>82</v>
      </c>
      <c r="C39" s="7"/>
      <c r="D39" s="7"/>
      <c r="E39" s="7"/>
      <c r="F39" s="7"/>
      <c r="G39" s="7">
        <v>0.04</v>
      </c>
      <c r="H39" s="7"/>
      <c r="I39" s="6">
        <v>5000000</v>
      </c>
      <c r="J39" s="8">
        <f t="shared" si="1"/>
        <v>200000</v>
      </c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</row>
    <row r="40" spans="1:48" s="4" customFormat="1" x14ac:dyDescent="0.3">
      <c r="A40" s="101"/>
      <c r="B40" s="100"/>
      <c r="C40" s="7"/>
      <c r="D40" s="7">
        <v>0.12</v>
      </c>
      <c r="E40" s="7"/>
      <c r="F40" s="7"/>
      <c r="G40" s="7"/>
      <c r="H40" s="7"/>
      <c r="I40" s="6">
        <v>10000000</v>
      </c>
      <c r="J40" s="8">
        <f t="shared" si="1"/>
        <v>1200000</v>
      </c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</row>
    <row r="41" spans="1:48" s="4" customFormat="1" x14ac:dyDescent="0.3">
      <c r="A41" s="54">
        <v>19</v>
      </c>
      <c r="B41" s="65" t="s">
        <v>84</v>
      </c>
      <c r="C41" s="7"/>
      <c r="D41" s="7"/>
      <c r="E41" s="7"/>
      <c r="F41" s="7"/>
      <c r="G41" s="7">
        <v>0.05</v>
      </c>
      <c r="H41" s="7"/>
      <c r="I41" s="6">
        <v>5000000</v>
      </c>
      <c r="J41" s="8">
        <f t="shared" si="1"/>
        <v>250000</v>
      </c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</row>
    <row r="42" spans="1:48" s="4" customFormat="1" x14ac:dyDescent="0.3">
      <c r="A42" s="54">
        <v>20</v>
      </c>
      <c r="B42" s="65" t="s">
        <v>85</v>
      </c>
      <c r="C42" s="7"/>
      <c r="D42" s="7">
        <v>0.03</v>
      </c>
      <c r="E42" s="7"/>
      <c r="F42" s="7"/>
      <c r="G42" s="7"/>
      <c r="H42" s="7"/>
      <c r="I42" s="6">
        <v>10000000</v>
      </c>
      <c r="J42" s="8">
        <f t="shared" si="1"/>
        <v>300000</v>
      </c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</row>
    <row r="43" spans="1:48" s="4" customFormat="1" x14ac:dyDescent="0.3">
      <c r="A43" s="101">
        <v>21</v>
      </c>
      <c r="B43" s="100" t="s">
        <v>86</v>
      </c>
      <c r="C43" s="7"/>
      <c r="D43" s="7">
        <v>0.02</v>
      </c>
      <c r="E43" s="7"/>
      <c r="F43" s="7"/>
      <c r="G43" s="7"/>
      <c r="H43" s="7"/>
      <c r="I43" s="6">
        <v>10000000</v>
      </c>
      <c r="J43" s="8">
        <f t="shared" si="1"/>
        <v>200000</v>
      </c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</row>
    <row r="44" spans="1:48" s="4" customFormat="1" x14ac:dyDescent="0.3">
      <c r="A44" s="101"/>
      <c r="B44" s="100"/>
      <c r="C44" s="7"/>
      <c r="D44" s="7">
        <v>0.05</v>
      </c>
      <c r="E44" s="7"/>
      <c r="F44" s="7"/>
      <c r="G44" s="7"/>
      <c r="H44" s="7"/>
      <c r="I44" s="6">
        <v>10000000</v>
      </c>
      <c r="J44" s="8">
        <f t="shared" si="1"/>
        <v>500000</v>
      </c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</row>
    <row r="45" spans="1:48" s="4" customFormat="1" x14ac:dyDescent="0.3">
      <c r="A45" s="101"/>
      <c r="B45" s="100"/>
      <c r="C45" s="7"/>
      <c r="D45" s="7"/>
      <c r="E45" s="7">
        <v>0.11</v>
      </c>
      <c r="F45" s="7"/>
      <c r="G45" s="7"/>
      <c r="H45" s="7"/>
      <c r="I45" s="18">
        <v>15000000</v>
      </c>
      <c r="J45" s="8">
        <f t="shared" si="1"/>
        <v>1650000</v>
      </c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</row>
    <row r="46" spans="1:48" s="4" customFormat="1" x14ac:dyDescent="0.3">
      <c r="A46" s="54">
        <v>22</v>
      </c>
      <c r="B46" s="65" t="s">
        <v>87</v>
      </c>
      <c r="C46" s="7"/>
      <c r="D46" s="7"/>
      <c r="E46" s="7"/>
      <c r="F46" s="7"/>
      <c r="G46" s="7">
        <v>0.02</v>
      </c>
      <c r="H46" s="7"/>
      <c r="I46" s="6">
        <v>5000000</v>
      </c>
      <c r="J46" s="8">
        <f t="shared" si="1"/>
        <v>100000</v>
      </c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</row>
    <row r="47" spans="1:48" s="4" customFormat="1" x14ac:dyDescent="0.3">
      <c r="A47" s="54">
        <v>23</v>
      </c>
      <c r="B47" s="65" t="s">
        <v>91</v>
      </c>
      <c r="C47" s="7"/>
      <c r="D47" s="7">
        <v>7.0000000000000007E-2</v>
      </c>
      <c r="E47" s="7"/>
      <c r="F47" s="7"/>
      <c r="G47" s="7"/>
      <c r="H47" s="7"/>
      <c r="I47" s="6">
        <v>10000000</v>
      </c>
      <c r="J47" s="8">
        <f t="shared" si="1"/>
        <v>700000.00000000012</v>
      </c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</row>
    <row r="48" spans="1:48" s="4" customFormat="1" x14ac:dyDescent="0.3">
      <c r="A48" s="54">
        <v>24</v>
      </c>
      <c r="B48" s="65" t="s">
        <v>93</v>
      </c>
      <c r="C48" s="7"/>
      <c r="D48" s="7">
        <v>0.1</v>
      </c>
      <c r="E48" s="7"/>
      <c r="F48" s="7"/>
      <c r="G48" s="7"/>
      <c r="H48" s="7"/>
      <c r="I48" s="6">
        <v>10000000</v>
      </c>
      <c r="J48" s="8">
        <f t="shared" si="1"/>
        <v>1000000</v>
      </c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</row>
    <row r="49" spans="1:48" s="4" customFormat="1" x14ac:dyDescent="0.3">
      <c r="A49" s="54">
        <v>25</v>
      </c>
      <c r="B49" s="65" t="s">
        <v>94</v>
      </c>
      <c r="C49" s="7"/>
      <c r="D49" s="7">
        <v>0.04</v>
      </c>
      <c r="E49" s="7"/>
      <c r="F49" s="7"/>
      <c r="G49" s="7"/>
      <c r="H49" s="7"/>
      <c r="I49" s="6">
        <v>10000000</v>
      </c>
      <c r="J49" s="8">
        <f t="shared" si="1"/>
        <v>400000</v>
      </c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</row>
    <row r="50" spans="1:48" x14ac:dyDescent="0.3">
      <c r="A50" s="101">
        <v>26</v>
      </c>
      <c r="B50" s="100" t="s">
        <v>95</v>
      </c>
      <c r="C50" s="7"/>
      <c r="D50" s="7"/>
      <c r="E50" s="7">
        <v>0.03</v>
      </c>
      <c r="F50" s="7"/>
      <c r="G50" s="7"/>
      <c r="H50" s="7"/>
      <c r="I50" s="18">
        <v>15000000</v>
      </c>
      <c r="J50" s="8">
        <f t="shared" si="1"/>
        <v>450000</v>
      </c>
    </row>
    <row r="51" spans="1:48" x14ac:dyDescent="0.3">
      <c r="A51" s="101"/>
      <c r="B51" s="100"/>
      <c r="C51" s="7"/>
      <c r="D51" s="7">
        <v>0.1</v>
      </c>
      <c r="E51" s="7"/>
      <c r="F51" s="7"/>
      <c r="G51" s="7"/>
      <c r="H51" s="7"/>
      <c r="I51" s="6">
        <v>10000000</v>
      </c>
      <c r="J51" s="8">
        <f>(C51+D51+E51+F51+G51+H51)*I51</f>
        <v>1000000</v>
      </c>
    </row>
    <row r="52" spans="1:48" x14ac:dyDescent="0.3">
      <c r="A52" s="74">
        <v>27</v>
      </c>
      <c r="B52" s="75" t="s">
        <v>102</v>
      </c>
      <c r="C52" s="7"/>
      <c r="D52" s="7">
        <v>0.05</v>
      </c>
      <c r="E52" s="7"/>
      <c r="F52" s="7"/>
      <c r="G52" s="7"/>
      <c r="H52" s="7"/>
      <c r="I52" s="6">
        <v>10000000</v>
      </c>
      <c r="J52" s="8">
        <f>(C52+D52+E52+F52+G52+H52)*I52</f>
        <v>500000</v>
      </c>
    </row>
    <row r="53" spans="1:48" s="19" customFormat="1" x14ac:dyDescent="0.3">
      <c r="A53" s="16"/>
      <c r="B53" s="16" t="s">
        <v>97</v>
      </c>
      <c r="C53" s="16">
        <f>SUM(C8:C52)</f>
        <v>0</v>
      </c>
      <c r="D53" s="16">
        <f t="shared" ref="D53:H53" si="2">SUM(D8:D52)</f>
        <v>2.7529999999999997</v>
      </c>
      <c r="E53" s="16">
        <f t="shared" si="2"/>
        <v>0.14000000000000001</v>
      </c>
      <c r="F53" s="16">
        <f t="shared" si="2"/>
        <v>0</v>
      </c>
      <c r="G53" s="16">
        <f t="shared" si="2"/>
        <v>0.29000000000000004</v>
      </c>
      <c r="H53" s="16">
        <f t="shared" si="2"/>
        <v>0</v>
      </c>
      <c r="I53" s="56"/>
      <c r="J53" s="56">
        <f>SUM(J8:J52)</f>
        <v>31080000</v>
      </c>
      <c r="K53" s="55"/>
      <c r="L53" s="55"/>
      <c r="M53" s="55"/>
      <c r="N53" s="55"/>
      <c r="O53" s="55"/>
      <c r="P53" s="55"/>
      <c r="Q53" s="55"/>
      <c r="R53" s="55"/>
      <c r="S53" s="55"/>
      <c r="T53" s="55"/>
      <c r="U53" s="55"/>
      <c r="V53" s="55"/>
      <c r="W53" s="55"/>
      <c r="X53" s="55"/>
      <c r="Y53" s="55"/>
      <c r="Z53" s="55"/>
      <c r="AA53" s="55"/>
      <c r="AB53" s="55"/>
      <c r="AC53" s="55"/>
      <c r="AD53" s="55"/>
      <c r="AE53" s="55"/>
      <c r="AF53" s="55"/>
      <c r="AG53" s="55"/>
      <c r="AH53" s="55"/>
      <c r="AI53" s="55"/>
      <c r="AJ53" s="55"/>
      <c r="AK53" s="55"/>
      <c r="AL53" s="55"/>
      <c r="AM53" s="55"/>
      <c r="AN53" s="55"/>
      <c r="AO53" s="55"/>
      <c r="AP53" s="55"/>
      <c r="AQ53" s="55"/>
      <c r="AR53" s="55"/>
      <c r="AS53" s="55"/>
      <c r="AT53" s="55"/>
      <c r="AU53" s="55"/>
      <c r="AV53" s="55"/>
    </row>
    <row r="54" spans="1:48" s="19" customFormat="1" x14ac:dyDescent="0.3">
      <c r="A54" s="16"/>
      <c r="B54" s="16" t="s">
        <v>101</v>
      </c>
      <c r="C54" s="125">
        <f>C53+D53+E53+F53+G53+H53</f>
        <v>3.1829999999999998</v>
      </c>
      <c r="D54" s="125"/>
      <c r="E54" s="125"/>
      <c r="F54" s="125"/>
      <c r="G54" s="125"/>
      <c r="H54" s="125"/>
      <c r="I54" s="56"/>
      <c r="J54" s="16"/>
      <c r="K54" s="55"/>
      <c r="L54" s="55"/>
      <c r="M54" s="55"/>
      <c r="N54" s="55"/>
      <c r="O54" s="55"/>
      <c r="P54" s="55"/>
      <c r="Q54" s="55"/>
      <c r="R54" s="55"/>
      <c r="S54" s="55"/>
      <c r="T54" s="55"/>
      <c r="U54" s="55"/>
      <c r="V54" s="55"/>
      <c r="W54" s="55"/>
      <c r="X54" s="55"/>
      <c r="Y54" s="55"/>
      <c r="Z54" s="55"/>
      <c r="AA54" s="55"/>
      <c r="AB54" s="55"/>
      <c r="AC54" s="55"/>
      <c r="AD54" s="55"/>
      <c r="AE54" s="55"/>
      <c r="AF54" s="55"/>
      <c r="AG54" s="55"/>
      <c r="AH54" s="55"/>
      <c r="AI54" s="55"/>
      <c r="AJ54" s="55"/>
      <c r="AK54" s="55"/>
      <c r="AL54" s="55"/>
      <c r="AM54" s="55"/>
      <c r="AN54" s="55"/>
      <c r="AO54" s="55"/>
      <c r="AP54" s="55"/>
      <c r="AQ54" s="55"/>
      <c r="AR54" s="55"/>
      <c r="AS54" s="55"/>
      <c r="AT54" s="55"/>
      <c r="AU54" s="55"/>
      <c r="AV54" s="55"/>
    </row>
    <row r="56" spans="1:48" x14ac:dyDescent="0.3">
      <c r="J56" s="34"/>
    </row>
    <row r="57" spans="1:48" x14ac:dyDescent="0.3">
      <c r="J57" s="34"/>
    </row>
    <row r="58" spans="1:48" x14ac:dyDescent="0.3">
      <c r="J58" s="34"/>
    </row>
    <row r="59" spans="1:48" x14ac:dyDescent="0.3">
      <c r="J59" s="34"/>
    </row>
    <row r="68" spans="10:10" x14ac:dyDescent="0.3">
      <c r="J68" s="34" t="e">
        <f>C53*#REF!</f>
        <v>#REF!</v>
      </c>
    </row>
    <row r="69" spans="10:10" x14ac:dyDescent="0.3">
      <c r="J69" s="34">
        <f>D53*I51</f>
        <v>27529999.999999996</v>
      </c>
    </row>
    <row r="70" spans="10:10" x14ac:dyDescent="0.3">
      <c r="J70" s="34">
        <f>E53*I50</f>
        <v>2100000</v>
      </c>
    </row>
    <row r="71" spans="10:10" x14ac:dyDescent="0.3">
      <c r="J71" s="34">
        <f>G53*I46</f>
        <v>1450000.0000000002</v>
      </c>
    </row>
    <row r="72" spans="10:10" x14ac:dyDescent="0.3">
      <c r="J72" s="34" t="e">
        <f>H53*#REF!</f>
        <v>#REF!</v>
      </c>
    </row>
    <row r="73" spans="10:10" x14ac:dyDescent="0.3">
      <c r="J73" s="34" t="e">
        <f>SUM(J68:J72)</f>
        <v>#REF!</v>
      </c>
    </row>
  </sheetData>
  <mergeCells count="33">
    <mergeCell ref="A2:J2"/>
    <mergeCell ref="C54:H54"/>
    <mergeCell ref="A1:J1"/>
    <mergeCell ref="I3:I5"/>
    <mergeCell ref="J3:J5"/>
    <mergeCell ref="F4:H4"/>
    <mergeCell ref="A3:A5"/>
    <mergeCell ref="B3:B5"/>
    <mergeCell ref="C3:E3"/>
    <mergeCell ref="F3:H3"/>
    <mergeCell ref="C4:E4"/>
    <mergeCell ref="B13:B15"/>
    <mergeCell ref="A13:A15"/>
    <mergeCell ref="B16:B17"/>
    <mergeCell ref="A16:A17"/>
    <mergeCell ref="B18:B19"/>
    <mergeCell ref="A18:A19"/>
    <mergeCell ref="B21:B22"/>
    <mergeCell ref="A21:A22"/>
    <mergeCell ref="B23:B24"/>
    <mergeCell ref="A23:A24"/>
    <mergeCell ref="B50:B51"/>
    <mergeCell ref="A50:A51"/>
    <mergeCell ref="B29:B30"/>
    <mergeCell ref="A29:A30"/>
    <mergeCell ref="B33:B34"/>
    <mergeCell ref="A33:A34"/>
    <mergeCell ref="B35:B36"/>
    <mergeCell ref="A35:A36"/>
    <mergeCell ref="B39:B40"/>
    <mergeCell ref="A39:A40"/>
    <mergeCell ref="B43:B45"/>
    <mergeCell ref="A43:A45"/>
  </mergeCells>
  <pageMargins left="0.7" right="0.7" top="0.75" bottom="0.75" header="0.3" footer="0.3"/>
  <pageSetup paperSize="8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7"/>
  <sheetViews>
    <sheetView zoomScale="82" zoomScaleNormal="82" workbookViewId="0">
      <selection activeCell="C13" sqref="C13:I13"/>
    </sheetView>
  </sheetViews>
  <sheetFormatPr defaultRowHeight="15.75" x14ac:dyDescent="0.25"/>
  <cols>
    <col min="1" max="1" width="6.125" style="10" customWidth="1"/>
    <col min="2" max="2" width="34.25" style="10" customWidth="1"/>
    <col min="3" max="3" width="17.875" style="10" customWidth="1"/>
    <col min="4" max="4" width="21.875" style="10" customWidth="1"/>
    <col min="5" max="6" width="0" style="10" hidden="1" customWidth="1"/>
    <col min="7" max="7" width="1.875" style="10" hidden="1" customWidth="1"/>
    <col min="8" max="8" width="17.25" style="10" customWidth="1"/>
    <col min="9" max="9" width="21.75" style="10" customWidth="1"/>
    <col min="10" max="11" width="0" style="10" hidden="1" customWidth="1"/>
    <col min="12" max="12" width="6.125" style="10" hidden="1" customWidth="1"/>
    <col min="13" max="13" width="13.375" style="10" customWidth="1"/>
    <col min="14" max="14" width="15.375" style="10" customWidth="1"/>
    <col min="15" max="16384" width="9" style="10"/>
  </cols>
  <sheetData>
    <row r="1" spans="1:20" x14ac:dyDescent="0.25">
      <c r="A1" s="79"/>
    </row>
    <row r="2" spans="1:20" ht="20.25" customHeight="1" x14ac:dyDescent="0.25">
      <c r="A2" s="105" t="s">
        <v>120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</row>
    <row r="3" spans="1:20" ht="26.25" customHeight="1" x14ac:dyDescent="0.25">
      <c r="A3" s="106" t="str">
        <f>Lua!A2</f>
        <v>(Kèm theo Thông báo  số 79/TB-UBND ngày 10/11/2025 của UBND xã Tân Kỳ)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</row>
    <row r="4" spans="1:20" ht="22.5" customHeight="1" x14ac:dyDescent="0.25">
      <c r="A4" s="94" t="s">
        <v>0</v>
      </c>
      <c r="B4" s="94" t="s">
        <v>37</v>
      </c>
      <c r="C4" s="94" t="s">
        <v>105</v>
      </c>
      <c r="D4" s="94"/>
      <c r="E4" s="94"/>
      <c r="F4" s="94"/>
      <c r="G4" s="94"/>
      <c r="H4" s="94" t="s">
        <v>106</v>
      </c>
      <c r="I4" s="94"/>
      <c r="J4" s="94"/>
      <c r="K4" s="94"/>
      <c r="L4" s="94"/>
      <c r="M4" s="103" t="s">
        <v>107</v>
      </c>
      <c r="N4" s="103" t="s">
        <v>25</v>
      </c>
      <c r="O4" s="80"/>
      <c r="P4" s="80"/>
      <c r="Q4" s="80"/>
      <c r="R4" s="80"/>
      <c r="S4" s="80"/>
      <c r="T4" s="80"/>
    </row>
    <row r="5" spans="1:20" ht="78.75" x14ac:dyDescent="0.25">
      <c r="A5" s="94"/>
      <c r="B5" s="94"/>
      <c r="C5" s="94" t="s">
        <v>108</v>
      </c>
      <c r="D5" s="94" t="s">
        <v>109</v>
      </c>
      <c r="E5" s="94" t="s">
        <v>110</v>
      </c>
      <c r="F5" s="94" t="s">
        <v>111</v>
      </c>
      <c r="G5" s="94"/>
      <c r="H5" s="103" t="s">
        <v>108</v>
      </c>
      <c r="I5" s="103" t="s">
        <v>109</v>
      </c>
      <c r="J5" s="73" t="s">
        <v>110</v>
      </c>
      <c r="K5" s="94" t="s">
        <v>111</v>
      </c>
      <c r="L5" s="94"/>
      <c r="M5" s="107"/>
      <c r="N5" s="107"/>
      <c r="O5" s="80"/>
      <c r="P5" s="80"/>
      <c r="Q5" s="80"/>
      <c r="R5" s="80"/>
      <c r="S5" s="80"/>
      <c r="T5" s="80"/>
    </row>
    <row r="6" spans="1:20" ht="90" customHeight="1" x14ac:dyDescent="0.25">
      <c r="A6" s="94"/>
      <c r="B6" s="94"/>
      <c r="C6" s="94"/>
      <c r="D6" s="94"/>
      <c r="E6" s="94"/>
      <c r="F6" s="73" t="s">
        <v>112</v>
      </c>
      <c r="G6" s="73" t="s">
        <v>113</v>
      </c>
      <c r="H6" s="104"/>
      <c r="I6" s="104"/>
      <c r="J6" s="9"/>
      <c r="K6" s="73" t="s">
        <v>112</v>
      </c>
      <c r="L6" s="73" t="s">
        <v>114</v>
      </c>
      <c r="M6" s="104"/>
      <c r="N6" s="104"/>
      <c r="O6" s="80"/>
      <c r="P6" s="80"/>
      <c r="Q6" s="80"/>
      <c r="R6" s="80"/>
      <c r="S6" s="80"/>
      <c r="T6" s="80"/>
    </row>
    <row r="7" spans="1:20" ht="23.25" customHeight="1" x14ac:dyDescent="0.25">
      <c r="A7" s="13"/>
      <c r="B7" s="13"/>
      <c r="C7" s="21" t="s">
        <v>3</v>
      </c>
      <c r="D7" s="21" t="s">
        <v>3</v>
      </c>
      <c r="E7" s="21" t="s">
        <v>3</v>
      </c>
      <c r="F7" s="21" t="s">
        <v>3</v>
      </c>
      <c r="G7" s="21" t="s">
        <v>3</v>
      </c>
      <c r="H7" s="21" t="s">
        <v>3</v>
      </c>
      <c r="I7" s="21" t="s">
        <v>3</v>
      </c>
      <c r="J7" s="21" t="s">
        <v>3</v>
      </c>
      <c r="K7" s="21" t="s">
        <v>3</v>
      </c>
      <c r="L7" s="21" t="s">
        <v>3</v>
      </c>
      <c r="M7" s="21" t="s">
        <v>27</v>
      </c>
      <c r="N7" s="47" t="s">
        <v>28</v>
      </c>
      <c r="O7" s="80"/>
      <c r="P7" s="80"/>
      <c r="Q7" s="80"/>
      <c r="R7" s="80"/>
      <c r="S7" s="80"/>
      <c r="T7" s="80"/>
    </row>
    <row r="8" spans="1:20" ht="18.75" x14ac:dyDescent="0.25">
      <c r="A8" s="13"/>
      <c r="B8" s="13">
        <v>1</v>
      </c>
      <c r="C8" s="13">
        <v>2</v>
      </c>
      <c r="D8" s="13">
        <v>3</v>
      </c>
      <c r="E8" s="13">
        <v>4</v>
      </c>
      <c r="F8" s="13">
        <v>5</v>
      </c>
      <c r="G8" s="13">
        <v>6</v>
      </c>
      <c r="H8" s="13">
        <v>4</v>
      </c>
      <c r="I8" s="13">
        <v>5</v>
      </c>
      <c r="J8" s="13">
        <v>9</v>
      </c>
      <c r="K8" s="13">
        <v>10</v>
      </c>
      <c r="L8" s="13">
        <v>11</v>
      </c>
      <c r="M8" s="13">
        <v>6</v>
      </c>
      <c r="N8" s="13">
        <v>7</v>
      </c>
      <c r="O8" s="80"/>
      <c r="P8" s="80"/>
      <c r="Q8" s="80"/>
      <c r="R8" s="80"/>
      <c r="S8" s="80"/>
      <c r="T8" s="80"/>
    </row>
    <row r="9" spans="1:20" ht="18.75" x14ac:dyDescent="0.25">
      <c r="A9" s="13"/>
      <c r="B9" s="89" t="s">
        <v>115</v>
      </c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80"/>
      <c r="P9" s="80"/>
      <c r="Q9" s="80"/>
      <c r="R9" s="80"/>
      <c r="S9" s="80"/>
      <c r="T9" s="80"/>
    </row>
    <row r="10" spans="1:20" ht="18.75" x14ac:dyDescent="0.25">
      <c r="A10" s="13"/>
      <c r="B10" s="90" t="s">
        <v>60</v>
      </c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80"/>
      <c r="P10" s="80"/>
      <c r="Q10" s="80"/>
      <c r="R10" s="80"/>
      <c r="S10" s="80"/>
      <c r="T10" s="80"/>
    </row>
    <row r="11" spans="1:20" ht="18.75" x14ac:dyDescent="0.3">
      <c r="A11" s="13">
        <v>1</v>
      </c>
      <c r="B11" s="91" t="s">
        <v>65</v>
      </c>
      <c r="C11" s="7"/>
      <c r="D11" s="13"/>
      <c r="E11" s="13"/>
      <c r="F11" s="13"/>
      <c r="G11" s="13"/>
      <c r="H11" s="81">
        <v>0.3</v>
      </c>
      <c r="I11" s="13"/>
      <c r="J11" s="13"/>
      <c r="K11" s="13"/>
      <c r="L11" s="13"/>
      <c r="M11" s="6">
        <v>4000000</v>
      </c>
      <c r="N11" s="82">
        <f>M11*H11</f>
        <v>1200000</v>
      </c>
      <c r="O11" s="80"/>
      <c r="P11" s="80"/>
      <c r="Q11" s="80"/>
      <c r="R11" s="80"/>
      <c r="S11" s="80"/>
      <c r="T11" s="80"/>
    </row>
    <row r="12" spans="1:20" s="85" customFormat="1" ht="18.75" x14ac:dyDescent="0.25">
      <c r="A12" s="76"/>
      <c r="B12" s="90" t="s">
        <v>97</v>
      </c>
      <c r="C12" s="76">
        <f t="shared" ref="C12:I12" si="0">SUM(C9:C11)</f>
        <v>0</v>
      </c>
      <c r="D12" s="76">
        <f t="shared" si="0"/>
        <v>0</v>
      </c>
      <c r="E12" s="76">
        <f t="shared" si="0"/>
        <v>0</v>
      </c>
      <c r="F12" s="76">
        <f t="shared" si="0"/>
        <v>0</v>
      </c>
      <c r="G12" s="76">
        <f t="shared" si="0"/>
        <v>0</v>
      </c>
      <c r="H12" s="121">
        <f t="shared" si="0"/>
        <v>0.3</v>
      </c>
      <c r="I12" s="76">
        <f t="shared" si="0"/>
        <v>0</v>
      </c>
      <c r="J12" s="76"/>
      <c r="K12" s="76"/>
      <c r="L12" s="76"/>
      <c r="M12" s="76"/>
      <c r="N12" s="83">
        <f>SUM(N9:N11)</f>
        <v>1200000</v>
      </c>
      <c r="O12" s="84"/>
      <c r="P12" s="84"/>
      <c r="Q12" s="84"/>
      <c r="R12" s="84"/>
      <c r="S12" s="84"/>
      <c r="T12" s="84"/>
    </row>
    <row r="13" spans="1:20" ht="18.75" x14ac:dyDescent="0.25">
      <c r="A13" s="13"/>
      <c r="B13" s="76" t="s">
        <v>101</v>
      </c>
      <c r="C13" s="122">
        <f>C12+H12</f>
        <v>0.3</v>
      </c>
      <c r="D13" s="123"/>
      <c r="E13" s="123"/>
      <c r="F13" s="123"/>
      <c r="G13" s="123"/>
      <c r="H13" s="123"/>
      <c r="I13" s="124"/>
      <c r="J13" s="13"/>
      <c r="K13" s="13"/>
      <c r="L13" s="13"/>
      <c r="M13" s="13"/>
      <c r="N13" s="13"/>
      <c r="O13" s="80"/>
      <c r="P13" s="80"/>
      <c r="Q13" s="80"/>
      <c r="R13" s="80"/>
      <c r="S13" s="80"/>
      <c r="T13" s="80"/>
    </row>
    <row r="17" spans="14:14" x14ac:dyDescent="0.25">
      <c r="N17" s="86"/>
    </row>
  </sheetData>
  <mergeCells count="16">
    <mergeCell ref="K5:L5"/>
    <mergeCell ref="A2:N2"/>
    <mergeCell ref="A3:N3"/>
    <mergeCell ref="A4:A6"/>
    <mergeCell ref="B4:B6"/>
    <mergeCell ref="C4:G4"/>
    <mergeCell ref="H4:L4"/>
    <mergeCell ref="M4:M6"/>
    <mergeCell ref="N4:N6"/>
    <mergeCell ref="C5:C6"/>
    <mergeCell ref="C13:I13"/>
    <mergeCell ref="D5:D6"/>
    <mergeCell ref="E5:E6"/>
    <mergeCell ref="F5:G5"/>
    <mergeCell ref="H5:H6"/>
    <mergeCell ref="I5:I6"/>
  </mergeCells>
  <pageMargins left="0.7" right="0.7" top="0.75" bottom="0.75" header="0.3" footer="0.3"/>
  <pageSetup paperSize="12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"/>
  <sheetViews>
    <sheetView workbookViewId="0">
      <pane ySplit="6" topLeftCell="A9" activePane="bottomLeft" state="frozen"/>
      <selection pane="bottomLeft" activeCell="F16" sqref="F16"/>
    </sheetView>
  </sheetViews>
  <sheetFormatPr defaultRowHeight="15.75" x14ac:dyDescent="0.25"/>
  <cols>
    <col min="1" max="1" width="6.125" customWidth="1"/>
    <col min="2" max="2" width="22" customWidth="1"/>
    <col min="3" max="3" width="13.125" customWidth="1"/>
    <col min="4" max="4" width="14.75" customWidth="1"/>
    <col min="5" max="5" width="14.125" customWidth="1"/>
    <col min="6" max="6" width="15.75" customWidth="1"/>
    <col min="7" max="7" width="13.375" customWidth="1"/>
    <col min="8" max="8" width="13.25" customWidth="1"/>
    <col min="9" max="9" width="8.125" customWidth="1"/>
    <col min="10" max="10" width="12.125" customWidth="1"/>
    <col min="11" max="11" width="10.75" customWidth="1"/>
    <col min="12" max="12" width="14.75" bestFit="1" customWidth="1"/>
    <col min="13" max="13" width="19" customWidth="1"/>
  </cols>
  <sheetData>
    <row r="1" spans="1:12" x14ac:dyDescent="0.25">
      <c r="A1" s="1"/>
    </row>
    <row r="2" spans="1:12" x14ac:dyDescent="0.25">
      <c r="A2" s="109" t="s">
        <v>121</v>
      </c>
      <c r="B2" s="109"/>
      <c r="C2" s="109"/>
      <c r="D2" s="109"/>
      <c r="E2" s="109"/>
      <c r="F2" s="109"/>
      <c r="G2" s="109"/>
      <c r="H2" s="109"/>
      <c r="I2" s="109"/>
    </row>
    <row r="3" spans="1:12" x14ac:dyDescent="0.25">
      <c r="A3" s="108" t="str">
        <f>'Hang nam'!A2:J2</f>
        <v>(Kèm theo Thông báo  số 79/TB-UBND ngày 10/11/2025 của UBND xã Tân Kỳ)</v>
      </c>
      <c r="B3" s="108"/>
      <c r="C3" s="108"/>
      <c r="D3" s="108"/>
      <c r="E3" s="108"/>
      <c r="F3" s="108"/>
      <c r="G3" s="108"/>
      <c r="H3" s="108"/>
      <c r="I3" s="108"/>
    </row>
    <row r="4" spans="1:12" ht="52.5" customHeight="1" x14ac:dyDescent="0.25">
      <c r="A4" s="94" t="s">
        <v>0</v>
      </c>
      <c r="B4" s="94" t="s">
        <v>37</v>
      </c>
      <c r="C4" s="94" t="s">
        <v>1</v>
      </c>
      <c r="D4" s="94" t="s">
        <v>4</v>
      </c>
      <c r="E4" s="94" t="s">
        <v>5</v>
      </c>
      <c r="F4" s="94" t="s">
        <v>6</v>
      </c>
      <c r="G4" s="94" t="s">
        <v>30</v>
      </c>
      <c r="H4" s="94" t="s">
        <v>25</v>
      </c>
      <c r="I4" s="94" t="s">
        <v>26</v>
      </c>
      <c r="J4" s="10"/>
      <c r="K4" s="10"/>
      <c r="L4" s="10"/>
    </row>
    <row r="5" spans="1:12" ht="30" customHeight="1" x14ac:dyDescent="0.25">
      <c r="A5" s="94"/>
      <c r="B5" s="94"/>
      <c r="C5" s="94"/>
      <c r="D5" s="94"/>
      <c r="E5" s="94"/>
      <c r="F5" s="94"/>
      <c r="G5" s="94"/>
      <c r="H5" s="94"/>
      <c r="I5" s="94"/>
      <c r="J5" s="10"/>
      <c r="K5" s="10"/>
      <c r="L5" s="10"/>
    </row>
    <row r="6" spans="1:12" ht="33" customHeight="1" x14ac:dyDescent="0.25">
      <c r="A6" s="94"/>
      <c r="B6" s="94"/>
      <c r="C6" s="52" t="s">
        <v>2</v>
      </c>
      <c r="D6" s="52" t="s">
        <v>7</v>
      </c>
      <c r="E6" s="52" t="s">
        <v>59</v>
      </c>
      <c r="F6" s="52" t="s">
        <v>7</v>
      </c>
      <c r="G6" s="52" t="s">
        <v>27</v>
      </c>
      <c r="H6" s="52" t="s">
        <v>28</v>
      </c>
      <c r="I6" s="9"/>
      <c r="J6" s="10"/>
      <c r="K6" s="69"/>
      <c r="L6" s="10"/>
    </row>
    <row r="7" spans="1:12" x14ac:dyDescent="0.25">
      <c r="A7" s="9"/>
      <c r="B7" s="52">
        <v>1</v>
      </c>
      <c r="C7" s="52">
        <v>2</v>
      </c>
      <c r="D7" s="52">
        <v>3</v>
      </c>
      <c r="E7" s="52">
        <v>4</v>
      </c>
      <c r="F7" s="52">
        <v>5</v>
      </c>
      <c r="G7" s="52">
        <v>6</v>
      </c>
      <c r="H7" s="52">
        <v>7</v>
      </c>
      <c r="I7" s="52">
        <v>8</v>
      </c>
      <c r="J7" s="10"/>
      <c r="K7" s="10"/>
      <c r="L7" s="10"/>
    </row>
    <row r="8" spans="1:12" s="10" customFormat="1" x14ac:dyDescent="0.25">
      <c r="A8" s="9"/>
      <c r="B8" s="20"/>
      <c r="C8" s="9"/>
      <c r="D8" s="9"/>
      <c r="E8" s="9"/>
      <c r="F8" s="9"/>
      <c r="G8" s="9"/>
      <c r="H8" s="9"/>
      <c r="I8" s="9"/>
    </row>
    <row r="9" spans="1:12" s="5" customFormat="1" ht="21" customHeight="1" x14ac:dyDescent="0.3">
      <c r="A9" s="45"/>
      <c r="B9" s="16" t="s">
        <v>60</v>
      </c>
      <c r="C9" s="13"/>
      <c r="D9" s="13"/>
      <c r="E9" s="13"/>
      <c r="F9" s="15"/>
      <c r="G9" s="6"/>
      <c r="H9" s="14">
        <f t="shared" ref="H9:H15" si="0">G9*F9</f>
        <v>0</v>
      </c>
      <c r="I9" s="13"/>
      <c r="J9" s="34"/>
    </row>
    <row r="10" spans="1:12" s="5" customFormat="1" ht="21" customHeight="1" x14ac:dyDescent="0.3">
      <c r="A10" s="76"/>
      <c r="B10" s="77" t="s">
        <v>104</v>
      </c>
      <c r="C10" s="13"/>
      <c r="D10" s="13"/>
      <c r="E10" s="13"/>
      <c r="F10" s="15"/>
      <c r="G10" s="6"/>
      <c r="H10" s="14"/>
      <c r="I10" s="13"/>
      <c r="J10" s="34"/>
    </row>
    <row r="11" spans="1:12" s="4" customFormat="1" ht="21" customHeight="1" x14ac:dyDescent="0.3">
      <c r="A11" s="13">
        <v>1</v>
      </c>
      <c r="B11" s="7" t="s">
        <v>87</v>
      </c>
      <c r="C11" s="13"/>
      <c r="D11" s="13"/>
      <c r="E11" s="13"/>
      <c r="F11" s="15">
        <v>0.5</v>
      </c>
      <c r="G11" s="6">
        <v>15000000</v>
      </c>
      <c r="H11" s="14">
        <f t="shared" si="0"/>
        <v>7500000</v>
      </c>
      <c r="I11" s="13"/>
      <c r="J11" s="34"/>
      <c r="K11" s="5"/>
      <c r="L11" s="5"/>
    </row>
    <row r="12" spans="1:12" s="4" customFormat="1" ht="21" customHeight="1" x14ac:dyDescent="0.3">
      <c r="A12" s="13">
        <v>2</v>
      </c>
      <c r="B12" s="7" t="s">
        <v>89</v>
      </c>
      <c r="C12" s="13"/>
      <c r="D12" s="13"/>
      <c r="E12" s="13"/>
      <c r="F12" s="15">
        <v>0.15</v>
      </c>
      <c r="G12" s="6">
        <v>15000000</v>
      </c>
      <c r="H12" s="14">
        <f t="shared" si="0"/>
        <v>2250000</v>
      </c>
      <c r="I12" s="13"/>
      <c r="J12" s="34"/>
      <c r="K12" s="5"/>
      <c r="L12" s="5"/>
    </row>
    <row r="13" spans="1:12" s="4" customFormat="1" ht="21" customHeight="1" x14ac:dyDescent="0.3">
      <c r="A13" s="13">
        <v>3</v>
      </c>
      <c r="B13" s="7" t="s">
        <v>90</v>
      </c>
      <c r="C13" s="13"/>
      <c r="D13" s="13"/>
      <c r="E13" s="13"/>
      <c r="F13" s="15">
        <v>0.45</v>
      </c>
      <c r="G13" s="6">
        <v>15000000</v>
      </c>
      <c r="H13" s="14">
        <f t="shared" si="0"/>
        <v>6750000</v>
      </c>
      <c r="I13" s="13"/>
      <c r="J13" s="34"/>
      <c r="K13" s="5"/>
      <c r="L13" s="5"/>
    </row>
    <row r="14" spans="1:12" s="4" customFormat="1" ht="21" customHeight="1" x14ac:dyDescent="0.3">
      <c r="A14" s="13">
        <v>4</v>
      </c>
      <c r="B14" s="7" t="s">
        <v>68</v>
      </c>
      <c r="C14" s="13"/>
      <c r="D14" s="13"/>
      <c r="E14" s="13"/>
      <c r="F14" s="15">
        <v>7.0000000000000007E-2</v>
      </c>
      <c r="G14" s="6">
        <v>15000000</v>
      </c>
      <c r="H14" s="14">
        <f t="shared" si="0"/>
        <v>1050000</v>
      </c>
      <c r="I14" s="13"/>
      <c r="J14" s="34"/>
      <c r="K14" s="5"/>
      <c r="L14" s="5"/>
    </row>
    <row r="15" spans="1:12" s="5" customFormat="1" ht="21" customHeight="1" x14ac:dyDescent="0.3">
      <c r="A15" s="13">
        <v>5</v>
      </c>
      <c r="B15" s="7" t="s">
        <v>79</v>
      </c>
      <c r="C15" s="13"/>
      <c r="D15" s="13"/>
      <c r="E15" s="13"/>
      <c r="F15" s="15">
        <v>0.06</v>
      </c>
      <c r="G15" s="6">
        <v>15000000</v>
      </c>
      <c r="H15" s="14">
        <f t="shared" si="0"/>
        <v>900000</v>
      </c>
      <c r="I15" s="13"/>
      <c r="J15" s="34"/>
      <c r="L15" s="34"/>
    </row>
    <row r="16" spans="1:12" s="10" customFormat="1" ht="25.5" customHeight="1" x14ac:dyDescent="0.3">
      <c r="A16" s="9"/>
      <c r="B16" s="16" t="s">
        <v>97</v>
      </c>
      <c r="C16" s="9"/>
      <c r="D16" s="9"/>
      <c r="E16" s="9"/>
      <c r="F16" s="120">
        <f>SUM(F9:F15)</f>
        <v>1.2300000000000002</v>
      </c>
      <c r="G16" s="11"/>
      <c r="H16" s="42">
        <f>SUM(H9:H15)</f>
        <v>18450000</v>
      </c>
      <c r="I16" s="9"/>
      <c r="J16" s="43"/>
      <c r="L16" s="33"/>
    </row>
    <row r="17" spans="10:12" x14ac:dyDescent="0.25">
      <c r="J17" s="10"/>
      <c r="K17" s="10"/>
      <c r="L17" s="10"/>
    </row>
  </sheetData>
  <mergeCells count="11">
    <mergeCell ref="A3:I3"/>
    <mergeCell ref="A2:I2"/>
    <mergeCell ref="G4:G5"/>
    <mergeCell ref="H4:H5"/>
    <mergeCell ref="I4:I5"/>
    <mergeCell ref="A4:A6"/>
    <mergeCell ref="B4:B6"/>
    <mergeCell ref="C4:C5"/>
    <mergeCell ref="D4:D5"/>
    <mergeCell ref="E4:E5"/>
    <mergeCell ref="F4:F5"/>
  </mergeCells>
  <pageMargins left="0.7" right="0.7" top="0.75" bottom="0.75" header="0.3" footer="0.3"/>
  <pageSetup paperSize="9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1"/>
  <sheetViews>
    <sheetView workbookViewId="0">
      <pane ySplit="5" topLeftCell="A6" activePane="bottomLeft" state="frozen"/>
      <selection pane="bottomLeft" activeCell="D5" sqref="D5"/>
    </sheetView>
  </sheetViews>
  <sheetFormatPr defaultRowHeight="15.75" x14ac:dyDescent="0.25"/>
  <cols>
    <col min="1" max="1" width="4" customWidth="1"/>
    <col min="2" max="2" width="29.875" customWidth="1"/>
    <col min="3" max="3" width="10.5" customWidth="1"/>
    <col min="4" max="4" width="21.875" customWidth="1"/>
    <col min="5" max="5" width="11.125" hidden="1" customWidth="1"/>
    <col min="6" max="6" width="4" hidden="1" customWidth="1"/>
    <col min="9" max="17" width="0" hidden="1" customWidth="1"/>
    <col min="18" max="18" width="11.125" style="35" bestFit="1" customWidth="1"/>
    <col min="19" max="19" width="20" customWidth="1"/>
    <col min="21" max="21" width="10.125" bestFit="1" customWidth="1"/>
  </cols>
  <sheetData>
    <row r="1" spans="1:21" ht="15.75" customHeight="1" x14ac:dyDescent="0.25">
      <c r="A1" s="113" t="s">
        <v>122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13"/>
    </row>
    <row r="2" spans="1:21" x14ac:dyDescent="0.25">
      <c r="A2" s="112" t="str">
        <f>'Hang nam'!A2:J2</f>
        <v>(Kèm theo Thông báo  số 79/TB-UBND ngày 10/11/2025 của UBND xã Tân Kỳ)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</row>
    <row r="3" spans="1:21" s="25" customFormat="1" ht="15.75" customHeight="1" x14ac:dyDescent="0.25">
      <c r="A3" s="114" t="s">
        <v>0</v>
      </c>
      <c r="B3" s="114" t="s">
        <v>57</v>
      </c>
      <c r="C3" s="115" t="s">
        <v>40</v>
      </c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115"/>
      <c r="P3" s="115"/>
      <c r="Q3" s="24"/>
      <c r="R3" s="36"/>
    </row>
    <row r="4" spans="1:21" s="25" customFormat="1" ht="38.25" customHeight="1" x14ac:dyDescent="0.25">
      <c r="A4" s="114"/>
      <c r="B4" s="114"/>
      <c r="C4" s="116" t="s">
        <v>41</v>
      </c>
      <c r="D4" s="117"/>
      <c r="E4" s="116" t="s">
        <v>42</v>
      </c>
      <c r="F4" s="117"/>
      <c r="G4" s="116" t="s">
        <v>43</v>
      </c>
      <c r="H4" s="117"/>
      <c r="I4" s="110" t="s">
        <v>44</v>
      </c>
      <c r="J4" s="110" t="s">
        <v>45</v>
      </c>
      <c r="K4" s="110" t="s">
        <v>46</v>
      </c>
      <c r="L4" s="116" t="s">
        <v>47</v>
      </c>
      <c r="M4" s="117"/>
      <c r="N4" s="110" t="s">
        <v>48</v>
      </c>
      <c r="O4" s="116" t="s">
        <v>49</v>
      </c>
      <c r="P4" s="117"/>
      <c r="Q4" s="110" t="s">
        <v>50</v>
      </c>
      <c r="R4" s="118" t="s">
        <v>30</v>
      </c>
      <c r="S4" s="119" t="s">
        <v>25</v>
      </c>
    </row>
    <row r="5" spans="1:21" s="25" customFormat="1" ht="94.5" x14ac:dyDescent="0.25">
      <c r="A5" s="114"/>
      <c r="B5" s="114"/>
      <c r="C5" s="26" t="s">
        <v>51</v>
      </c>
      <c r="D5" s="26" t="s">
        <v>52</v>
      </c>
      <c r="E5" s="26" t="s">
        <v>51</v>
      </c>
      <c r="F5" s="26" t="s">
        <v>52</v>
      </c>
      <c r="G5" s="26" t="s">
        <v>51</v>
      </c>
      <c r="H5" s="26" t="s">
        <v>52</v>
      </c>
      <c r="I5" s="111"/>
      <c r="J5" s="111"/>
      <c r="K5" s="111"/>
      <c r="L5" s="26" t="s">
        <v>53</v>
      </c>
      <c r="M5" s="26" t="s">
        <v>54</v>
      </c>
      <c r="N5" s="111"/>
      <c r="O5" s="26" t="s">
        <v>51</v>
      </c>
      <c r="P5" s="26" t="s">
        <v>52</v>
      </c>
      <c r="Q5" s="111"/>
      <c r="R5" s="118"/>
      <c r="S5" s="119"/>
    </row>
    <row r="6" spans="1:21" s="2" customFormat="1" x14ac:dyDescent="0.25">
      <c r="A6" s="31"/>
      <c r="B6" s="31"/>
      <c r="C6" s="31" t="s">
        <v>55</v>
      </c>
      <c r="D6" s="31" t="s">
        <v>55</v>
      </c>
      <c r="E6" s="31" t="s">
        <v>55</v>
      </c>
      <c r="F6" s="31" t="s">
        <v>55</v>
      </c>
      <c r="G6" s="31" t="s">
        <v>55</v>
      </c>
      <c r="H6" s="31" t="s">
        <v>55</v>
      </c>
      <c r="I6" s="31" t="s">
        <v>55</v>
      </c>
      <c r="J6" s="31" t="s">
        <v>55</v>
      </c>
      <c r="K6" s="31" t="s">
        <v>55</v>
      </c>
      <c r="L6" s="31" t="s">
        <v>55</v>
      </c>
      <c r="M6" s="31" t="s">
        <v>55</v>
      </c>
      <c r="N6" s="31" t="s">
        <v>55</v>
      </c>
      <c r="O6" s="31" t="s">
        <v>55</v>
      </c>
      <c r="P6" s="31" t="s">
        <v>55</v>
      </c>
      <c r="Q6" s="31" t="s">
        <v>56</v>
      </c>
      <c r="R6" s="71" t="s">
        <v>58</v>
      </c>
      <c r="S6" s="72" t="s">
        <v>28</v>
      </c>
    </row>
    <row r="7" spans="1:21" s="29" customFormat="1" x14ac:dyDescent="0.25">
      <c r="A7" s="28"/>
      <c r="B7" s="27">
        <v>1</v>
      </c>
      <c r="C7" s="27">
        <v>2</v>
      </c>
      <c r="D7" s="27">
        <v>3</v>
      </c>
      <c r="E7" s="27">
        <v>5</v>
      </c>
      <c r="F7" s="27">
        <v>6</v>
      </c>
      <c r="G7" s="27">
        <v>4</v>
      </c>
      <c r="H7" s="27">
        <v>5</v>
      </c>
      <c r="I7" s="27">
        <v>9</v>
      </c>
      <c r="J7" s="27">
        <v>10</v>
      </c>
      <c r="K7" s="27">
        <v>11</v>
      </c>
      <c r="L7" s="27">
        <v>12</v>
      </c>
      <c r="M7" s="27">
        <v>13</v>
      </c>
      <c r="N7" s="27">
        <v>14</v>
      </c>
      <c r="O7" s="27">
        <v>15</v>
      </c>
      <c r="P7" s="27">
        <v>16</v>
      </c>
      <c r="Q7" s="27">
        <v>17</v>
      </c>
      <c r="R7" s="37">
        <v>6</v>
      </c>
      <c r="S7" s="28">
        <v>7</v>
      </c>
    </row>
    <row r="8" spans="1:21" x14ac:dyDescent="0.25">
      <c r="A8" s="30"/>
      <c r="B8" s="22" t="s">
        <v>60</v>
      </c>
      <c r="C8" s="30"/>
      <c r="D8" s="30"/>
      <c r="E8" s="32"/>
      <c r="F8" s="32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8"/>
      <c r="S8" s="41">
        <f>R10*H8</f>
        <v>0</v>
      </c>
      <c r="U8" s="49"/>
    </row>
    <row r="9" spans="1:21" ht="18.75" x14ac:dyDescent="0.25">
      <c r="A9" s="30"/>
      <c r="B9" s="77" t="s">
        <v>104</v>
      </c>
      <c r="C9" s="30"/>
      <c r="D9" s="30"/>
      <c r="E9" s="32"/>
      <c r="F9" s="32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8"/>
      <c r="S9" s="41"/>
      <c r="U9" s="49"/>
    </row>
    <row r="10" spans="1:21" x14ac:dyDescent="0.25">
      <c r="A10" s="30">
        <v>1</v>
      </c>
      <c r="B10" s="30" t="s">
        <v>62</v>
      </c>
      <c r="C10" s="30"/>
      <c r="D10" s="30">
        <v>30</v>
      </c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40">
        <v>45000</v>
      </c>
      <c r="S10" s="39">
        <f>R10*D10</f>
        <v>1350000</v>
      </c>
      <c r="U10" s="49"/>
    </row>
    <row r="11" spans="1:21" s="70" customFormat="1" x14ac:dyDescent="0.25">
      <c r="A11" s="50"/>
      <c r="B11" s="50" t="s">
        <v>97</v>
      </c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3"/>
      <c r="S11" s="51">
        <f>SUM(S8:S10)</f>
        <v>1350000</v>
      </c>
    </row>
  </sheetData>
  <mergeCells count="17">
    <mergeCell ref="O4:P4"/>
    <mergeCell ref="Q4:Q5"/>
    <mergeCell ref="A2:S2"/>
    <mergeCell ref="A1:S1"/>
    <mergeCell ref="A3:A5"/>
    <mergeCell ref="B3:B5"/>
    <mergeCell ref="C3:P3"/>
    <mergeCell ref="C4:D4"/>
    <mergeCell ref="E4:F4"/>
    <mergeCell ref="G4:H4"/>
    <mergeCell ref="I4:I5"/>
    <mergeCell ref="R4:R5"/>
    <mergeCell ref="S4:S5"/>
    <mergeCell ref="J4:J5"/>
    <mergeCell ref="K4:K5"/>
    <mergeCell ref="L4:M4"/>
    <mergeCell ref="N4:N5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Lua</vt:lpstr>
      <vt:lpstr>cay lao nam</vt:lpstr>
      <vt:lpstr>Hang nam</vt:lpstr>
      <vt:lpstr>Lam nghiep</vt:lpstr>
      <vt:lpstr>Ao</vt:lpstr>
      <vt:lpstr>Vat nuoi</vt:lpstr>
      <vt:lpstr>'cay lao nam'!chuong_pl_1_name</vt:lpstr>
      <vt:lpstr>Ao!chuong_pl_3_name</vt:lpstr>
      <vt:lpstr>'cay lao nam'!Print_Titles</vt:lpstr>
      <vt:lpstr>'Hang nam'!Print_Titles</vt:lpstr>
      <vt:lpstr>Lua!Print_Titles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2025-11-16T10:34:47Z</cp:lastPrinted>
  <dcterms:created xsi:type="dcterms:W3CDTF">2025-08-24T08:17:09Z</dcterms:created>
  <dcterms:modified xsi:type="dcterms:W3CDTF">2025-11-17T07:39:28Z</dcterms:modified>
</cp:coreProperties>
</file>